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46" activeTab="40"/>
  </bookViews>
  <sheets>
    <sheet name="Косм.11" sheetId="1" r:id="rId1"/>
    <sheet name="Косм.15А" sheetId="2" r:id="rId2"/>
    <sheet name="Косм.20" sheetId="3" r:id="rId3"/>
    <sheet name="Косм.21" sheetId="4" r:id="rId4"/>
    <sheet name="Лен.6б" sheetId="5" r:id="rId5"/>
    <sheet name="Лен.34" sheetId="6" r:id="rId6"/>
    <sheet name="Лен.35" sheetId="7" r:id="rId7"/>
    <sheet name="Лен.36" sheetId="8" r:id="rId8"/>
    <sheet name="Лен.37" sheetId="9" r:id="rId9"/>
    <sheet name="Лен.39" sheetId="10" r:id="rId10"/>
    <sheet name="Мира 34" sheetId="11" r:id="rId11"/>
    <sheet name="Мира 36а" sheetId="12" r:id="rId12"/>
    <sheet name="Мира 38" sheetId="13" r:id="rId13"/>
    <sheet name="Мира 38а" sheetId="14" r:id="rId14"/>
    <sheet name="Моск.31" sheetId="15" r:id="rId15"/>
    <sheet name="Моск.33" sheetId="16" r:id="rId16"/>
    <sheet name="Пав.28" sheetId="17" r:id="rId17"/>
    <sheet name="Пав.30" sheetId="18" r:id="rId18"/>
    <sheet name="Пав.45" sheetId="19" r:id="rId19"/>
    <sheet name="Пав.47" sheetId="20" r:id="rId20"/>
    <sheet name="Пав.47а" sheetId="21" r:id="rId21"/>
    <sheet name="Пав.53" sheetId="22" r:id="rId22"/>
    <sheet name="Пир.21" sheetId="23" r:id="rId23"/>
    <sheet name="Пир.23" sheetId="24" r:id="rId24"/>
    <sheet name="Пир.34" sheetId="25" r:id="rId25"/>
    <sheet name="С.Бул.1" sheetId="26" r:id="rId26"/>
    <sheet name="С.Бул.3" sheetId="27" r:id="rId27"/>
    <sheet name="С.Бул.4" sheetId="28" r:id="rId28"/>
    <sheet name="С.Бул.5" sheetId="29" r:id="rId29"/>
    <sheet name="С.Бул.7" sheetId="30" r:id="rId30"/>
    <sheet name="С.Армии 5А" sheetId="31" r:id="rId31"/>
    <sheet name="С.Армии20" sheetId="32" r:id="rId32"/>
    <sheet name="С.Армии22" sheetId="33" r:id="rId33"/>
    <sheet name="С.Армии24" sheetId="34" r:id="rId34"/>
    <sheet name="С.Армии25" sheetId="35" r:id="rId35"/>
    <sheet name="С.Армии26" sheetId="36" r:id="rId36"/>
    <sheet name="Стр.13" sheetId="37" r:id="rId37"/>
    <sheet name="Стр.13а" sheetId="38" r:id="rId38"/>
    <sheet name="Стр.15" sheetId="39" r:id="rId39"/>
    <sheet name="Стр.32" sheetId="40" r:id="rId40"/>
    <sheet name="Ябл.11" sheetId="41" r:id="rId41"/>
    <sheet name="Ябл.19" sheetId="42" r:id="rId42"/>
    <sheet name="Ябл.21а" sheetId="43" r:id="rId43"/>
    <sheet name="Ябл.23" sheetId="44" r:id="rId44"/>
    <sheet name="Ябл.23а" sheetId="45" r:id="rId45"/>
    <sheet name="Ябл.25" sheetId="46" r:id="rId46"/>
    <sheet name="Ябл.34" sheetId="47" r:id="rId47"/>
    <sheet name="Ябл.36" sheetId="48" r:id="rId48"/>
    <sheet name="Ябл.36а" sheetId="49" r:id="rId49"/>
  </sheets>
  <definedNames/>
  <calcPr fullCalcOnLoad="1"/>
</workbook>
</file>

<file path=xl/sharedStrings.xml><?xml version="1.0" encoding="utf-8"?>
<sst xmlns="http://schemas.openxmlformats.org/spreadsheetml/2006/main" count="5685" uniqueCount="126">
  <si>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</si>
  <si>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</si>
  <si>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</si>
  <si>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</si>
  <si>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</si>
  <si>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</si>
  <si>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</si>
  <si>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</si>
  <si>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</si>
  <si>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>руб.</t>
  </si>
  <si>
    <t>Начислено за работы  (услуги) по содержанию и текущему ремонту  в том числе:</t>
  </si>
  <si>
    <t>за содержание дома</t>
  </si>
  <si>
    <t>за текущий ремонт</t>
  </si>
  <si>
    <t>за услуги управления</t>
  </si>
  <si>
    <t>Всего денежных средств с учетом остатков</t>
  </si>
  <si>
    <t>Переходящие остатки денежных средств (на конец периода)</t>
  </si>
  <si>
    <t>Исполнитель работы (услуги)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</si>
  <si>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</si>
  <si>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</si>
  <si>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</si>
  <si>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</si>
  <si>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</si>
  <si>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</si>
  <si>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</si>
  <si>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конец периода) в том числе:</t>
  </si>
  <si>
    <t>Информация о ведении претензионно-исковой работы в отношении потребителей должников</t>
  </si>
  <si>
    <t>Направлено претензий потребителям  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</si>
  <si>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</si>
  <si>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</si>
  <si>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Отчет об исполнении договора управления</t>
  </si>
  <si>
    <t>по многоквартирному дому № 37 по ул.Ленина</t>
  </si>
  <si>
    <t>УТВЕРЖДЕНО</t>
  </si>
  <si>
    <t>приказом Министерства</t>
  </si>
  <si>
    <t>строительства и жилищно-</t>
  </si>
  <si>
    <t>коммунального хозяйства</t>
  </si>
  <si>
    <t>Российской Федерации</t>
  </si>
  <si>
    <t>от 22.12.2014г. № 882/пр</t>
  </si>
  <si>
    <t>ФОРМА 2.8</t>
  </si>
  <si>
    <t>Содержание и текущий ремонт ОИ МКД</t>
  </si>
  <si>
    <t>ООО "Городская управляющая компания"</t>
  </si>
  <si>
    <t>по многоквартирному дому № 36 по ул.Ленина</t>
  </si>
  <si>
    <t>круглогодично</t>
  </si>
  <si>
    <t>по многоквартирному дому № 35 по ул.Ленина</t>
  </si>
  <si>
    <t>Содержание и ремонт ОИ МКД</t>
  </si>
  <si>
    <t>по многоквартирному дому № 6Б по ул.Ленина</t>
  </si>
  <si>
    <t>по многоквартирному дому № 34 по ул.Ленина</t>
  </si>
  <si>
    <t>ООО "Городская управляющая крмпания"</t>
  </si>
  <si>
    <t>по многоквартирному дому № 53 по ул.Павлова</t>
  </si>
  <si>
    <t>по многоквартирному дому № 45 по ул.Павлова</t>
  </si>
  <si>
    <t>по многоквартирному дому № 30 по ул.Павлова</t>
  </si>
  <si>
    <t>по многоквартирному дому № 47А по ул.Павлова</t>
  </si>
  <si>
    <t>по многоквартирному дому № 47 по ул.Павлова</t>
  </si>
  <si>
    <t>по многоквартирному дому № 28 по ул.Павлова</t>
  </si>
  <si>
    <t>кргулогодично</t>
  </si>
  <si>
    <t>по многоквартирному дому № 7 по ул.Сергея Буландо</t>
  </si>
  <si>
    <t>ООО "Городская управляющая компания</t>
  </si>
  <si>
    <t>по многоквартирному дому № 5 по ул.Сергея Буландо</t>
  </si>
  <si>
    <t>по многоквартирному дому № 4 по ул.Сергея Буландо</t>
  </si>
  <si>
    <t>по многоквартирному дому № 3 по ул.Сергея Буландо</t>
  </si>
  <si>
    <t>по многоквартирному дому № 1 по ул.Сергея Буландо</t>
  </si>
  <si>
    <t>по многоквартирному дому № 36А по ул.Яблочкова</t>
  </si>
  <si>
    <t>Получено денежных средств в т.ч.</t>
  </si>
  <si>
    <t>- субсидий</t>
  </si>
  <si>
    <t>- денежных средств от использования общего имущества</t>
  </si>
  <si>
    <t>- прочие поступления</t>
  </si>
  <si>
    <t>Наименование работы (услуги)</t>
  </si>
  <si>
    <t>по многоквартирному дому № 32 по ул.Строителей</t>
  </si>
  <si>
    <t>по многоквартирному дому № 15 по ул.Строителей</t>
  </si>
  <si>
    <t>по многоквартирному дому № 13А по ул.Строителей</t>
  </si>
  <si>
    <t>по многоквартирному дому № 13 по ул.Строителей</t>
  </si>
  <si>
    <t>по многоквартирному дому № 34 по ул.Пирогова</t>
  </si>
  <si>
    <t>по многоквартирному дому № 23 по ул.Пирогова</t>
  </si>
  <si>
    <t>по многоквартирному дому № 21 по ул.Пирогова</t>
  </si>
  <si>
    <t>по многоквартирному дому № 26 по ул.Советской Армии</t>
  </si>
  <si>
    <t>по многоквартирному дому № 25 по ул.Советской Армии</t>
  </si>
  <si>
    <t>по многоквартирному дому № 24 по ул.Советской Армии</t>
  </si>
  <si>
    <t>по многоквартирному дому № 22 по ул.Советской Армии</t>
  </si>
  <si>
    <t>по многоквартирному дому № 20 по ул.Советской Армии</t>
  </si>
  <si>
    <t>по многоквартирному дому № 33 по ул.Московская</t>
  </si>
  <si>
    <t>по многоквартирному дому № 31 по ул.Московская</t>
  </si>
  <si>
    <t>по многоквартирному дому № 36 по ул.Яблочкова</t>
  </si>
  <si>
    <t>по многоквартирному дому № 34 по ул.Яблочкова</t>
  </si>
  <si>
    <t>по многоквартирному дому № 25 по ул.Яблочкова</t>
  </si>
  <si>
    <t>по многоквартирному дому № 23А по ул.Яблочкова</t>
  </si>
  <si>
    <t>по многоквартирному дому № 23 по ул.Яблочкова</t>
  </si>
  <si>
    <t>по многоквартирному дому № 21А по ул.Яблочкова</t>
  </si>
  <si>
    <t>по многоквартирному дому № 19 по ул.Яблочкова</t>
  </si>
  <si>
    <t>по многоквартирному дому № 11 по ул.Яблочкова</t>
  </si>
  <si>
    <t>по многоквартирному дому № 34 по ул.Мира</t>
  </si>
  <si>
    <t>по многоквартирному дому № 36А по ул.Мира</t>
  </si>
  <si>
    <t>по многоквартирному дому № 38 по ул.Мира</t>
  </si>
  <si>
    <t>по многоквартирному дому № 38А по ул.Мира</t>
  </si>
  <si>
    <t>по многоквартирному дому № 39 по ул.Ленина</t>
  </si>
  <si>
    <t>по многоквартирному дому № 20 по ул.Космонавтов</t>
  </si>
  <si>
    <t>по многоквартирному дому № 11 по ул.Космонавтов</t>
  </si>
  <si>
    <t>по многоквартирному дому № 21 по ул.Космонавтов</t>
  </si>
  <si>
    <t>по многоквартирному дому № 15А по ул.Космонавтов</t>
  </si>
  <si>
    <t>по многоквартирному дому № 5А по ул.Советской Армии</t>
  </si>
  <si>
    <t>Авансовые платежи потребителей (на начало периода)</t>
  </si>
  <si>
    <t>Задолженность потребителей (на начало периода)</t>
  </si>
  <si>
    <t>- денежных средств от собственников</t>
  </si>
  <si>
    <t>- целевых взносов от собственников</t>
  </si>
  <si>
    <t>Авансовые платежи потребителей (на конец периода)</t>
  </si>
  <si>
    <t>Задолженность потребителей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</si>
  <si>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</si>
  <si>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</t>
  </si>
  <si>
    <t>Количество претензий, в удовлетворении которых отказано</t>
  </si>
  <si>
    <t>Авансовые платежи (на начало периода)</t>
  </si>
  <si>
    <t>Переходящие остатки (на начало периода)</t>
  </si>
  <si>
    <t>Авансовые платежи (на конец периода)</t>
  </si>
  <si>
    <t>Задолженность  потребителей (на конец периода)</t>
  </si>
  <si>
    <t>Информация о предоставленных коммунальных услугах</t>
  </si>
  <si>
    <t>Вид коммунальной услуги</t>
  </si>
  <si>
    <t>-</t>
  </si>
  <si>
    <t>Вывоз твердых коммунальных отходов</t>
  </si>
  <si>
    <t>Единица измерения</t>
  </si>
  <si>
    <t>руб/м2</t>
  </si>
  <si>
    <t>Общий объем потребления</t>
  </si>
  <si>
    <t>нат показ.</t>
  </si>
  <si>
    <t>Начислено потребителям</t>
  </si>
  <si>
    <t>Оплачено потребителями</t>
  </si>
  <si>
    <t>Начислено поставщиком (постащиками) коммунального ресурса</t>
  </si>
  <si>
    <t>Оплачено поставщику (постащикам)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</si>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</sst>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49" fontId="0" fillId="0" borderId="10" xfId="0" applyNumberFormat="1" applyFill="1" applyBorder="1" applyAlignment="1">
      <alignment wrapText="1"/>
    </xf>
    <xf numFmtId="49" fontId="0" fillId="0" borderId="0" xfId="0" applyNumberFormat="1" applyAlignment="1">
      <alignment/>
    </xf>
    <xf numFmtId="49" fontId="25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25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left" wrapText="1"/>
    </xf>
    <xf numFmtId="0" fontId="25" fillId="0" borderId="11" xfId="0" applyFont="1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12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1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94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66" t="s">
        <v>7</v>
      </c>
      <c r="B14" s="66"/>
      <c r="C14" s="66"/>
      <c r="D14" s="66"/>
    </row>
    <row r="15" spans="1:4" ht="32.25" customHeight="1">
      <c r="A15" s="27"/>
      <c r="B15" s="27" t="s">
        <v>98</v>
      </c>
      <c r="C15" s="27" t="s">
        <v>9</v>
      </c>
      <c r="D15" s="10">
        <v>0</v>
      </c>
    </row>
    <row r="16" spans="1:4" ht="28.5" customHeight="1">
      <c r="A16" s="25">
        <v>4</v>
      </c>
      <c r="B16" s="35" t="s">
        <v>8</v>
      </c>
      <c r="C16" s="24" t="s">
        <v>9</v>
      </c>
      <c r="D16" s="24">
        <v>158520.07</v>
      </c>
    </row>
    <row r="17" spans="1:4" ht="18.75" customHeight="1">
      <c r="A17" s="25">
        <v>6</v>
      </c>
      <c r="B17" s="14" t="s">
        <v>99</v>
      </c>
      <c r="C17" s="24" t="s">
        <v>9</v>
      </c>
      <c r="D17" s="24">
        <v>51411.51</v>
      </c>
    </row>
    <row r="18" spans="1:4" ht="32.25" customHeight="1">
      <c r="A18" s="25">
        <v>7</v>
      </c>
      <c r="B18" s="32" t="s">
        <v>10</v>
      </c>
      <c r="C18" s="24" t="s">
        <v>9</v>
      </c>
      <c r="D18" s="24">
        <f>45357.69+219096.55</f>
        <v>264454.24</v>
      </c>
    </row>
    <row r="19" spans="1:4" ht="17.25" customHeight="1">
      <c r="A19" s="25">
        <v>8</v>
      </c>
      <c r="B19" s="14" t="s">
        <v>11</v>
      </c>
      <c r="C19" s="24" t="s">
        <v>9</v>
      </c>
      <c r="D19" s="24">
        <f>219096.55-D21</f>
        <v>176391.3</v>
      </c>
    </row>
    <row r="20" spans="1:4" ht="17.25" customHeight="1">
      <c r="A20" s="25">
        <v>9</v>
      </c>
      <c r="B20" s="14" t="s">
        <v>12</v>
      </c>
      <c r="C20" s="24" t="s">
        <v>9</v>
      </c>
      <c r="D20" s="24">
        <v>45357.69</v>
      </c>
    </row>
    <row r="21" spans="1:4" ht="17.25" customHeight="1">
      <c r="A21" s="25">
        <v>10</v>
      </c>
      <c r="B21" s="14" t="s">
        <v>13</v>
      </c>
      <c r="C21" s="24" t="s">
        <v>9</v>
      </c>
      <c r="D21" s="24">
        <v>42705.25</v>
      </c>
    </row>
    <row r="22" spans="1:4" ht="16.5" customHeight="1">
      <c r="A22" s="25">
        <v>11</v>
      </c>
      <c r="B22" s="32" t="s">
        <v>61</v>
      </c>
      <c r="C22" s="24" t="s">
        <v>9</v>
      </c>
      <c r="D22" s="24">
        <f>37853.07+219096.55</f>
        <v>256949.62</v>
      </c>
    </row>
    <row r="23" spans="1:4" ht="17.25" customHeight="1">
      <c r="A23" s="25">
        <v>12</v>
      </c>
      <c r="B23" s="14" t="s">
        <v>100</v>
      </c>
      <c r="C23" s="24" t="s">
        <v>9</v>
      </c>
      <c r="D23" s="24">
        <f>D22</f>
        <v>256949.62</v>
      </c>
    </row>
    <row r="24" spans="1:4" ht="17.25" customHeight="1">
      <c r="A24" s="25">
        <v>13</v>
      </c>
      <c r="B24" s="14" t="s">
        <v>101</v>
      </c>
      <c r="C24" s="24" t="s">
        <v>9</v>
      </c>
      <c r="D24" s="24">
        <v>0</v>
      </c>
    </row>
    <row r="25" spans="1:4" ht="17.25" customHeight="1">
      <c r="A25" s="25">
        <v>14</v>
      </c>
      <c r="B25" s="31" t="s">
        <v>62</v>
      </c>
      <c r="C25" s="24" t="s">
        <v>9</v>
      </c>
      <c r="D25" s="24">
        <v>0</v>
      </c>
    </row>
    <row r="26" spans="1:4" ht="32.25" customHeight="1">
      <c r="A26" s="25">
        <v>15</v>
      </c>
      <c r="B26" s="31" t="s">
        <v>63</v>
      </c>
      <c r="C26" s="24"/>
      <c r="D26" s="24">
        <v>0</v>
      </c>
    </row>
    <row r="27" spans="1:4" ht="17.25" customHeight="1">
      <c r="A27" s="25">
        <v>16</v>
      </c>
      <c r="B27" s="31" t="s">
        <v>64</v>
      </c>
      <c r="C27" s="24" t="s">
        <v>9</v>
      </c>
      <c r="D27" s="24">
        <v>0</v>
      </c>
    </row>
    <row r="28" spans="1:4" ht="17.25" customHeight="1">
      <c r="A28" s="25">
        <v>17</v>
      </c>
      <c r="B28" s="32" t="s">
        <v>14</v>
      </c>
      <c r="C28" s="24" t="s">
        <v>9</v>
      </c>
      <c r="D28" s="24">
        <f>D23+D16</f>
        <v>415469.69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4" t="s">
        <v>9</v>
      </c>
      <c r="D30" s="24">
        <v>0</v>
      </c>
    </row>
    <row r="31" spans="1:4" ht="17.25" customHeight="1">
      <c r="A31" s="25">
        <v>20</v>
      </c>
      <c r="B31" s="14" t="s">
        <v>104</v>
      </c>
      <c r="C31" s="24" t="s">
        <v>9</v>
      </c>
      <c r="D31" s="24">
        <v>58916.13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4"/>
      <c r="D33" s="2" t="s">
        <v>43</v>
      </c>
    </row>
    <row r="34" spans="1:4" ht="33.75" customHeight="1">
      <c r="A34" s="25">
        <v>22</v>
      </c>
      <c r="B34" s="14" t="s">
        <v>16</v>
      </c>
      <c r="C34" s="24"/>
      <c r="D34" s="2" t="s">
        <v>39</v>
      </c>
    </row>
    <row r="35" spans="1:4" ht="17.25" customHeight="1">
      <c r="A35" s="25">
        <v>23</v>
      </c>
      <c r="B35" s="14" t="s">
        <v>17</v>
      </c>
      <c r="C35" s="24"/>
      <c r="D35" s="24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4" t="s">
        <v>20</v>
      </c>
      <c r="D37" s="24">
        <v>0</v>
      </c>
    </row>
    <row r="38" spans="1:4" ht="17.25" customHeight="1">
      <c r="A38" s="25">
        <v>25</v>
      </c>
      <c r="B38" s="4" t="s">
        <v>21</v>
      </c>
      <c r="C38" s="24" t="s">
        <v>20</v>
      </c>
      <c r="D38" s="24">
        <v>0</v>
      </c>
    </row>
    <row r="39" spans="1:4" ht="34.5" customHeight="1">
      <c r="A39" s="25">
        <v>26</v>
      </c>
      <c r="B39" s="4" t="s">
        <v>106</v>
      </c>
      <c r="C39" s="24" t="s">
        <v>20</v>
      </c>
      <c r="D39" s="24">
        <v>0</v>
      </c>
    </row>
    <row r="40" spans="1:4" ht="17.25" customHeight="1">
      <c r="A40" s="25">
        <v>27</v>
      </c>
      <c r="B40" s="4" t="s">
        <v>22</v>
      </c>
      <c r="C40" s="24" t="s">
        <v>9</v>
      </c>
      <c r="D40" s="24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4" t="s">
        <v>108</v>
      </c>
      <c r="C43" s="24" t="s">
        <v>9</v>
      </c>
      <c r="D43" s="24">
        <v>0</v>
      </c>
    </row>
    <row r="44" spans="1:4" ht="18.75" customHeight="1">
      <c r="A44" s="25">
        <v>30</v>
      </c>
      <c r="B44" s="4" t="s">
        <v>99</v>
      </c>
      <c r="C44" s="24" t="s">
        <v>9</v>
      </c>
      <c r="D44" s="24">
        <v>0</v>
      </c>
    </row>
    <row r="45" spans="1:4" ht="18.75" customHeight="1">
      <c r="A45" s="25">
        <v>31</v>
      </c>
      <c r="B45" s="4" t="s">
        <v>109</v>
      </c>
      <c r="C45" s="25"/>
      <c r="D45" s="25"/>
    </row>
    <row r="46" spans="1:4" ht="35.25" customHeight="1">
      <c r="A46" s="25">
        <v>32</v>
      </c>
      <c r="B46" s="4" t="s">
        <v>24</v>
      </c>
      <c r="C46" s="24" t="s">
        <v>9</v>
      </c>
      <c r="D46" s="24">
        <v>0</v>
      </c>
    </row>
    <row r="47" spans="1:4" ht="17.25" customHeight="1">
      <c r="A47" s="25">
        <v>33</v>
      </c>
      <c r="B47" s="4" t="s">
        <v>110</v>
      </c>
      <c r="C47" s="24" t="s">
        <v>9</v>
      </c>
      <c r="D47" s="24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2652.5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43448.04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43857.45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8107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43448.04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43448.04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4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4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4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92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23" t="s">
        <v>9</v>
      </c>
      <c r="D16" s="23">
        <v>24255.31</v>
      </c>
    </row>
    <row r="17" spans="1:4" ht="18.75" customHeight="1">
      <c r="A17" s="25">
        <v>6</v>
      </c>
      <c r="B17" s="31" t="s">
        <v>99</v>
      </c>
      <c r="C17" s="23" t="s">
        <v>9</v>
      </c>
      <c r="D17" s="23">
        <v>78641.81</v>
      </c>
    </row>
    <row r="18" spans="1:4" ht="32.25" customHeight="1">
      <c r="A18" s="25">
        <v>7</v>
      </c>
      <c r="B18" s="32" t="s">
        <v>10</v>
      </c>
      <c r="C18" s="23" t="s">
        <v>9</v>
      </c>
      <c r="D18" s="23">
        <f>33301.29+59799.58</f>
        <v>93100.87</v>
      </c>
    </row>
    <row r="19" spans="1:4" ht="17.25" customHeight="1">
      <c r="A19" s="25">
        <v>8</v>
      </c>
      <c r="B19" s="14" t="s">
        <v>11</v>
      </c>
      <c r="C19" s="23" t="s">
        <v>9</v>
      </c>
      <c r="D19" s="23">
        <f>59799.58-D21</f>
        <v>48318.83</v>
      </c>
    </row>
    <row r="20" spans="1:4" ht="17.25" customHeight="1">
      <c r="A20" s="25">
        <v>9</v>
      </c>
      <c r="B20" s="14" t="s">
        <v>12</v>
      </c>
      <c r="C20" s="23" t="s">
        <v>9</v>
      </c>
      <c r="D20" s="23">
        <v>33301.29</v>
      </c>
    </row>
    <row r="21" spans="1:4" ht="17.25" customHeight="1">
      <c r="A21" s="25">
        <v>10</v>
      </c>
      <c r="B21" s="14" t="s">
        <v>13</v>
      </c>
      <c r="C21" s="23" t="s">
        <v>9</v>
      </c>
      <c r="D21" s="23">
        <v>11480.75</v>
      </c>
    </row>
    <row r="22" spans="1:4" ht="16.5" customHeight="1">
      <c r="A22" s="25">
        <v>11</v>
      </c>
      <c r="B22" s="32" t="s">
        <v>61</v>
      </c>
      <c r="C22" s="23" t="s">
        <v>9</v>
      </c>
      <c r="D22" s="23">
        <f>24077.31+29799.58</f>
        <v>53876.89</v>
      </c>
    </row>
    <row r="23" spans="1:4" ht="17.25" customHeight="1">
      <c r="A23" s="25">
        <v>12</v>
      </c>
      <c r="B23" s="31" t="s">
        <v>100</v>
      </c>
      <c r="C23" s="23" t="s">
        <v>9</v>
      </c>
      <c r="D23" s="23">
        <f>D22</f>
        <v>53876.89</v>
      </c>
    </row>
    <row r="24" spans="1:4" ht="17.25" customHeight="1">
      <c r="A24" s="25">
        <v>13</v>
      </c>
      <c r="B24" s="31" t="s">
        <v>101</v>
      </c>
      <c r="C24" s="23" t="s">
        <v>9</v>
      </c>
      <c r="D24" s="23">
        <v>0</v>
      </c>
    </row>
    <row r="25" spans="1:4" ht="17.25" customHeight="1">
      <c r="A25" s="25">
        <v>14</v>
      </c>
      <c r="B25" s="31" t="s">
        <v>62</v>
      </c>
      <c r="C25" s="23" t="s">
        <v>9</v>
      </c>
      <c r="D25" s="23">
        <v>0</v>
      </c>
    </row>
    <row r="26" spans="1:4" ht="32.25" customHeight="1">
      <c r="A26" s="25">
        <v>15</v>
      </c>
      <c r="B26" s="31" t="s">
        <v>63</v>
      </c>
      <c r="C26" s="23"/>
      <c r="D26" s="23">
        <v>0</v>
      </c>
    </row>
    <row r="27" spans="1:4" ht="17.25" customHeight="1">
      <c r="A27" s="25">
        <v>16</v>
      </c>
      <c r="B27" s="31" t="s">
        <v>64</v>
      </c>
      <c r="C27" s="23" t="s">
        <v>9</v>
      </c>
      <c r="D27" s="23">
        <v>0</v>
      </c>
    </row>
    <row r="28" spans="1:4" ht="17.25" customHeight="1">
      <c r="A28" s="25">
        <v>17</v>
      </c>
      <c r="B28" s="32" t="s">
        <v>14</v>
      </c>
      <c r="C28" s="23" t="s">
        <v>9</v>
      </c>
      <c r="D28" s="23">
        <f>D22+D16</f>
        <v>78132.2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3" t="s">
        <v>9</v>
      </c>
      <c r="D30" s="23">
        <v>45833.6</v>
      </c>
    </row>
    <row r="31" spans="1:4" ht="17.25" customHeight="1">
      <c r="A31" s="25">
        <v>20</v>
      </c>
      <c r="B31" s="31" t="s">
        <v>104</v>
      </c>
      <c r="C31" s="23" t="s">
        <v>9</v>
      </c>
      <c r="D31" s="23">
        <v>87865.79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3"/>
      <c r="D33" s="2" t="s">
        <v>43</v>
      </c>
    </row>
    <row r="34" spans="1:4" ht="33.75" customHeight="1">
      <c r="A34" s="25">
        <v>22</v>
      </c>
      <c r="B34" s="14" t="s">
        <v>16</v>
      </c>
      <c r="C34" s="23"/>
      <c r="D34" s="2" t="s">
        <v>39</v>
      </c>
    </row>
    <row r="35" spans="1:4" ht="17.25" customHeight="1">
      <c r="A35" s="25">
        <v>23</v>
      </c>
      <c r="B35" s="14" t="s">
        <v>17</v>
      </c>
      <c r="C35" s="23"/>
      <c r="D35" s="23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3" t="s">
        <v>20</v>
      </c>
      <c r="D37" s="23">
        <v>0</v>
      </c>
    </row>
    <row r="38" spans="1:4" ht="17.25" customHeight="1">
      <c r="A38" s="25">
        <v>25</v>
      </c>
      <c r="B38" s="4" t="s">
        <v>21</v>
      </c>
      <c r="C38" s="23" t="s">
        <v>20</v>
      </c>
      <c r="D38" s="23">
        <v>0</v>
      </c>
    </row>
    <row r="39" spans="1:4" ht="34.5" customHeight="1">
      <c r="A39" s="25">
        <v>26</v>
      </c>
      <c r="B39" s="36" t="s">
        <v>106</v>
      </c>
      <c r="C39" s="23" t="s">
        <v>20</v>
      </c>
      <c r="D39" s="23">
        <v>0</v>
      </c>
    </row>
    <row r="40" spans="1:4" ht="17.25" customHeight="1">
      <c r="A40" s="25">
        <v>27</v>
      </c>
      <c r="B40" s="4" t="s">
        <v>22</v>
      </c>
      <c r="C40" s="23" t="s">
        <v>9</v>
      </c>
      <c r="D40" s="23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23" t="s">
        <v>9</v>
      </c>
      <c r="D43" s="23">
        <v>0</v>
      </c>
    </row>
    <row r="44" spans="1:4" ht="18.75" customHeight="1">
      <c r="A44" s="25">
        <v>30</v>
      </c>
      <c r="B44" s="36" t="s">
        <v>99</v>
      </c>
      <c r="C44" s="23" t="s">
        <v>9</v>
      </c>
      <c r="D44" s="23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23" t="s">
        <v>9</v>
      </c>
      <c r="D46" s="23">
        <v>0</v>
      </c>
    </row>
    <row r="47" spans="1:4" ht="17.25" customHeight="1">
      <c r="A47" s="25">
        <v>33</v>
      </c>
      <c r="B47" s="36" t="s">
        <v>110</v>
      </c>
      <c r="C47" s="23" t="s">
        <v>9</v>
      </c>
      <c r="D47" s="23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713.09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11680.38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10491.73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12054.94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11680.38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11680.38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3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3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3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88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23" t="s">
        <v>9</v>
      </c>
      <c r="D16" s="23">
        <v>0</v>
      </c>
    </row>
    <row r="17" spans="1:4" ht="18.75" customHeight="1">
      <c r="A17" s="25">
        <v>6</v>
      </c>
      <c r="B17" s="31" t="s">
        <v>99</v>
      </c>
      <c r="C17" s="23" t="s">
        <v>9</v>
      </c>
      <c r="D17" s="23">
        <v>117618.49</v>
      </c>
    </row>
    <row r="18" spans="1:4" ht="32.25" customHeight="1">
      <c r="A18" s="25">
        <v>7</v>
      </c>
      <c r="B18" s="32" t="s">
        <v>10</v>
      </c>
      <c r="C18" s="23" t="s">
        <v>9</v>
      </c>
      <c r="D18" s="23">
        <f>89575.02+211205.14</f>
        <v>300780.16000000003</v>
      </c>
    </row>
    <row r="19" spans="1:4" ht="17.25" customHeight="1">
      <c r="A19" s="25">
        <v>8</v>
      </c>
      <c r="B19" s="14" t="s">
        <v>11</v>
      </c>
      <c r="C19" s="23" t="s">
        <v>9</v>
      </c>
      <c r="D19" s="23">
        <f>211205.14-D21</f>
        <v>170723.30000000002</v>
      </c>
    </row>
    <row r="20" spans="1:4" ht="17.25" customHeight="1">
      <c r="A20" s="25">
        <v>9</v>
      </c>
      <c r="B20" s="14" t="s">
        <v>12</v>
      </c>
      <c r="C20" s="23" t="s">
        <v>9</v>
      </c>
      <c r="D20" s="23">
        <v>89575.02</v>
      </c>
    </row>
    <row r="21" spans="1:4" ht="17.25" customHeight="1">
      <c r="A21" s="25">
        <v>10</v>
      </c>
      <c r="B21" s="14" t="s">
        <v>13</v>
      </c>
      <c r="C21" s="23" t="s">
        <v>9</v>
      </c>
      <c r="D21" s="23">
        <v>40481.84</v>
      </c>
    </row>
    <row r="22" spans="1:4" ht="16.5" customHeight="1">
      <c r="A22" s="25">
        <v>11</v>
      </c>
      <c r="B22" s="32" t="s">
        <v>61</v>
      </c>
      <c r="C22" s="23" t="s">
        <v>9</v>
      </c>
      <c r="D22" s="23">
        <f>50878.93+211205.14</f>
        <v>262084.07</v>
      </c>
    </row>
    <row r="23" spans="1:4" ht="17.25" customHeight="1">
      <c r="A23" s="25">
        <v>12</v>
      </c>
      <c r="B23" s="31" t="s">
        <v>100</v>
      </c>
      <c r="C23" s="23" t="s">
        <v>9</v>
      </c>
      <c r="D23" s="23">
        <f>D22</f>
        <v>262084.07</v>
      </c>
    </row>
    <row r="24" spans="1:4" ht="17.25" customHeight="1">
      <c r="A24" s="25">
        <v>13</v>
      </c>
      <c r="B24" s="31" t="s">
        <v>101</v>
      </c>
      <c r="C24" s="23" t="s">
        <v>9</v>
      </c>
      <c r="D24" s="23">
        <v>0</v>
      </c>
    </row>
    <row r="25" spans="1:4" ht="17.25" customHeight="1">
      <c r="A25" s="25">
        <v>14</v>
      </c>
      <c r="B25" s="31" t="s">
        <v>62</v>
      </c>
      <c r="C25" s="23" t="s">
        <v>9</v>
      </c>
      <c r="D25" s="23">
        <v>0</v>
      </c>
    </row>
    <row r="26" spans="1:4" ht="32.25" customHeight="1">
      <c r="A26" s="25">
        <v>15</v>
      </c>
      <c r="B26" s="31" t="s">
        <v>63</v>
      </c>
      <c r="C26" s="23"/>
      <c r="D26" s="23">
        <v>0</v>
      </c>
    </row>
    <row r="27" spans="1:4" ht="17.25" customHeight="1">
      <c r="A27" s="25">
        <v>16</v>
      </c>
      <c r="B27" s="31" t="s">
        <v>64</v>
      </c>
      <c r="C27" s="23" t="s">
        <v>9</v>
      </c>
      <c r="D27" s="23">
        <v>0</v>
      </c>
    </row>
    <row r="28" spans="1:4" ht="17.25" customHeight="1">
      <c r="A28" s="25">
        <v>17</v>
      </c>
      <c r="B28" s="32" t="s">
        <v>14</v>
      </c>
      <c r="C28" s="23" t="s">
        <v>9</v>
      </c>
      <c r="D28" s="23">
        <f>D22+D16</f>
        <v>262084.07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3" t="s">
        <v>9</v>
      </c>
      <c r="D30" s="23">
        <v>63388.94</v>
      </c>
    </row>
    <row r="31" spans="1:4" ht="17.25" customHeight="1">
      <c r="A31" s="25">
        <v>20</v>
      </c>
      <c r="B31" s="31" t="s">
        <v>104</v>
      </c>
      <c r="C31" s="23" t="s">
        <v>9</v>
      </c>
      <c r="D31" s="23">
        <v>156314.58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3"/>
      <c r="D33" s="2" t="s">
        <v>43</v>
      </c>
    </row>
    <row r="34" spans="1:4" ht="33.75" customHeight="1">
      <c r="A34" s="25">
        <v>22</v>
      </c>
      <c r="B34" s="14" t="s">
        <v>16</v>
      </c>
      <c r="C34" s="23"/>
      <c r="D34" s="2" t="s">
        <v>39</v>
      </c>
    </row>
    <row r="35" spans="1:4" ht="17.25" customHeight="1">
      <c r="A35" s="25">
        <v>23</v>
      </c>
      <c r="B35" s="14" t="s">
        <v>17</v>
      </c>
      <c r="C35" s="23"/>
      <c r="D35" s="23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3" t="s">
        <v>20</v>
      </c>
      <c r="D37" s="23">
        <v>0</v>
      </c>
    </row>
    <row r="38" spans="1:4" ht="17.25" customHeight="1">
      <c r="A38" s="25">
        <v>25</v>
      </c>
      <c r="B38" s="4" t="s">
        <v>21</v>
      </c>
      <c r="C38" s="23" t="s">
        <v>20</v>
      </c>
      <c r="D38" s="23">
        <v>0</v>
      </c>
    </row>
    <row r="39" spans="1:4" ht="34.5" customHeight="1">
      <c r="A39" s="25">
        <v>26</v>
      </c>
      <c r="B39" s="36" t="s">
        <v>106</v>
      </c>
      <c r="C39" s="23" t="s">
        <v>20</v>
      </c>
      <c r="D39" s="23">
        <v>0</v>
      </c>
    </row>
    <row r="40" spans="1:4" ht="17.25" customHeight="1">
      <c r="A40" s="25">
        <v>27</v>
      </c>
      <c r="B40" s="4" t="s">
        <v>22</v>
      </c>
      <c r="C40" s="23" t="s">
        <v>9</v>
      </c>
      <c r="D40" s="23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23" t="s">
        <v>9</v>
      </c>
      <c r="D43" s="23">
        <v>0</v>
      </c>
    </row>
    <row r="44" spans="1:4" ht="18.75" customHeight="1">
      <c r="A44" s="25">
        <v>30</v>
      </c>
      <c r="B44" s="36" t="s">
        <v>99</v>
      </c>
      <c r="C44" s="23" t="s">
        <v>9</v>
      </c>
      <c r="D44" s="23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23" t="s">
        <v>9</v>
      </c>
      <c r="D46" s="23">
        <v>0</v>
      </c>
    </row>
    <row r="47" spans="1:4" ht="17.25" customHeight="1">
      <c r="A47" s="25">
        <v>33</v>
      </c>
      <c r="B47" s="36" t="s">
        <v>110</v>
      </c>
      <c r="C47" s="23" t="s">
        <v>9</v>
      </c>
      <c r="D47" s="23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2515.04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41180.14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36915.7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18672.98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41180.14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41180.14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3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3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3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1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89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23" t="s">
        <v>9</v>
      </c>
      <c r="D16" s="23">
        <v>203246.37</v>
      </c>
    </row>
    <row r="17" spans="1:4" ht="18.75" customHeight="1">
      <c r="A17" s="25">
        <v>6</v>
      </c>
      <c r="B17" s="31" t="s">
        <v>99</v>
      </c>
      <c r="C17" s="23" t="s">
        <v>9</v>
      </c>
      <c r="D17" s="23">
        <v>53566.76</v>
      </c>
    </row>
    <row r="18" spans="1:4" ht="32.25" customHeight="1">
      <c r="A18" s="25">
        <v>7</v>
      </c>
      <c r="B18" s="32" t="s">
        <v>10</v>
      </c>
      <c r="C18" s="23" t="s">
        <v>9</v>
      </c>
      <c r="D18" s="23">
        <f>90170.09+211716.6</f>
        <v>301886.69</v>
      </c>
    </row>
    <row r="19" spans="1:4" ht="17.25" customHeight="1">
      <c r="A19" s="25">
        <v>8</v>
      </c>
      <c r="B19" s="14" t="s">
        <v>11</v>
      </c>
      <c r="C19" s="23" t="s">
        <v>9</v>
      </c>
      <c r="D19" s="23">
        <f>211716.6-D21</f>
        <v>171142.99</v>
      </c>
    </row>
    <row r="20" spans="1:4" ht="17.25" customHeight="1">
      <c r="A20" s="25">
        <v>9</v>
      </c>
      <c r="B20" s="14" t="s">
        <v>12</v>
      </c>
      <c r="C20" s="23" t="s">
        <v>9</v>
      </c>
      <c r="D20" s="23">
        <v>90170.09</v>
      </c>
    </row>
    <row r="21" spans="1:4" ht="17.25" customHeight="1">
      <c r="A21" s="25">
        <v>10</v>
      </c>
      <c r="B21" s="14" t="s">
        <v>13</v>
      </c>
      <c r="C21" s="23" t="s">
        <v>9</v>
      </c>
      <c r="D21" s="23">
        <v>40573.61</v>
      </c>
    </row>
    <row r="22" spans="1:4" ht="16.5" customHeight="1">
      <c r="A22" s="25">
        <v>11</v>
      </c>
      <c r="B22" s="32" t="s">
        <v>61</v>
      </c>
      <c r="C22" s="23" t="s">
        <v>9</v>
      </c>
      <c r="D22" s="23">
        <f>90752.92+211716.6</f>
        <v>302469.52</v>
      </c>
    </row>
    <row r="23" spans="1:4" ht="17.25" customHeight="1">
      <c r="A23" s="25">
        <v>12</v>
      </c>
      <c r="B23" s="31" t="s">
        <v>100</v>
      </c>
      <c r="C23" s="23" t="s">
        <v>9</v>
      </c>
      <c r="D23" s="23">
        <f>D22</f>
        <v>302469.52</v>
      </c>
    </row>
    <row r="24" spans="1:4" ht="17.25" customHeight="1">
      <c r="A24" s="25">
        <v>13</v>
      </c>
      <c r="B24" s="31" t="s">
        <v>101</v>
      </c>
      <c r="C24" s="23" t="s">
        <v>9</v>
      </c>
      <c r="D24" s="23">
        <v>0</v>
      </c>
    </row>
    <row r="25" spans="1:4" ht="17.25" customHeight="1">
      <c r="A25" s="25">
        <v>14</v>
      </c>
      <c r="B25" s="31" t="s">
        <v>62</v>
      </c>
      <c r="C25" s="23" t="s">
        <v>9</v>
      </c>
      <c r="D25" s="23">
        <v>0</v>
      </c>
    </row>
    <row r="26" spans="1:4" ht="32.25" customHeight="1">
      <c r="A26" s="25">
        <v>15</v>
      </c>
      <c r="B26" s="31" t="s">
        <v>63</v>
      </c>
      <c r="C26" s="23"/>
      <c r="D26" s="23">
        <v>0</v>
      </c>
    </row>
    <row r="27" spans="1:4" ht="17.25" customHeight="1">
      <c r="A27" s="25">
        <v>16</v>
      </c>
      <c r="B27" s="31" t="s">
        <v>64</v>
      </c>
      <c r="C27" s="23" t="s">
        <v>9</v>
      </c>
      <c r="D27" s="23">
        <v>0</v>
      </c>
    </row>
    <row r="28" spans="1:4" ht="17.25" customHeight="1">
      <c r="A28" s="25">
        <v>17</v>
      </c>
      <c r="B28" s="32" t="s">
        <v>14</v>
      </c>
      <c r="C28" s="23" t="s">
        <v>9</v>
      </c>
      <c r="D28" s="23">
        <f>D22+D16</f>
        <v>505715.89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3" t="s">
        <v>9</v>
      </c>
      <c r="D30" s="29">
        <v>203246</v>
      </c>
    </row>
    <row r="31" spans="1:4" ht="17.25" customHeight="1">
      <c r="A31" s="25">
        <v>20</v>
      </c>
      <c r="B31" s="31" t="s">
        <v>104</v>
      </c>
      <c r="C31" s="23" t="s">
        <v>9</v>
      </c>
      <c r="D31" s="23">
        <v>52983.93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3"/>
      <c r="D33" s="2" t="s">
        <v>43</v>
      </c>
    </row>
    <row r="34" spans="1:4" ht="33.75" customHeight="1">
      <c r="A34" s="25">
        <v>22</v>
      </c>
      <c r="B34" s="14" t="s">
        <v>16</v>
      </c>
      <c r="C34" s="23"/>
      <c r="D34" s="2" t="s">
        <v>39</v>
      </c>
    </row>
    <row r="35" spans="1:4" ht="17.25" customHeight="1">
      <c r="A35" s="25">
        <v>23</v>
      </c>
      <c r="B35" s="14" t="s">
        <v>17</v>
      </c>
      <c r="C35" s="23"/>
      <c r="D35" s="23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3" t="s">
        <v>20</v>
      </c>
      <c r="D37" s="23">
        <v>0</v>
      </c>
    </row>
    <row r="38" spans="1:4" ht="17.25" customHeight="1">
      <c r="A38" s="25">
        <v>25</v>
      </c>
      <c r="B38" s="4" t="s">
        <v>21</v>
      </c>
      <c r="C38" s="23" t="s">
        <v>20</v>
      </c>
      <c r="D38" s="23">
        <v>0</v>
      </c>
    </row>
    <row r="39" spans="1:4" ht="34.5" customHeight="1">
      <c r="A39" s="25">
        <v>26</v>
      </c>
      <c r="B39" s="36" t="s">
        <v>106</v>
      </c>
      <c r="C39" s="23" t="s">
        <v>20</v>
      </c>
      <c r="D39" s="23">
        <v>0</v>
      </c>
    </row>
    <row r="40" spans="1:4" ht="17.25" customHeight="1">
      <c r="A40" s="25">
        <v>27</v>
      </c>
      <c r="B40" s="4" t="s">
        <v>22</v>
      </c>
      <c r="C40" s="23" t="s">
        <v>9</v>
      </c>
      <c r="D40" s="23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23" t="s">
        <v>9</v>
      </c>
      <c r="D43" s="23">
        <v>0</v>
      </c>
    </row>
    <row r="44" spans="1:4" ht="18.75" customHeight="1">
      <c r="A44" s="25">
        <v>30</v>
      </c>
      <c r="B44" s="36" t="s">
        <v>99</v>
      </c>
      <c r="C44" s="23" t="s">
        <v>9</v>
      </c>
      <c r="D44" s="23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23" t="s">
        <v>9</v>
      </c>
      <c r="D46" s="23">
        <v>0</v>
      </c>
    </row>
    <row r="47" spans="1:4" ht="17.25" customHeight="1">
      <c r="A47" s="25">
        <v>33</v>
      </c>
      <c r="B47" s="36" t="s">
        <v>110</v>
      </c>
      <c r="C47" s="23" t="s">
        <v>9</v>
      </c>
      <c r="D47" s="23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2520.3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41279.7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41272.37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7058.49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41279.7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41279.7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3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3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3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90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ht="32.25" customHeight="1">
      <c r="A15" s="30"/>
      <c r="B15" s="27" t="s">
        <v>98</v>
      </c>
      <c r="C15" s="27" t="s">
        <v>9</v>
      </c>
      <c r="D15" s="37">
        <v>0</v>
      </c>
    </row>
    <row r="16" spans="1:4" ht="28.5" customHeight="1">
      <c r="A16" s="25">
        <v>4</v>
      </c>
      <c r="B16" s="35" t="s">
        <v>8</v>
      </c>
      <c r="C16" s="23" t="s">
        <v>9</v>
      </c>
      <c r="D16" s="23">
        <v>227983.23</v>
      </c>
    </row>
    <row r="17" spans="1:4" ht="18.75" customHeight="1">
      <c r="A17" s="25">
        <v>6</v>
      </c>
      <c r="B17" s="31" t="s">
        <v>99</v>
      </c>
      <c r="C17" s="23" t="s">
        <v>9</v>
      </c>
      <c r="D17" s="23">
        <v>67897.71</v>
      </c>
    </row>
    <row r="18" spans="1:4" ht="32.25" customHeight="1">
      <c r="A18" s="25">
        <v>7</v>
      </c>
      <c r="B18" s="32" t="s">
        <v>10</v>
      </c>
      <c r="C18" s="23" t="s">
        <v>9</v>
      </c>
      <c r="D18" s="23">
        <f>118467.39+217055.35</f>
        <v>335522.74</v>
      </c>
    </row>
    <row r="19" spans="1:4" ht="17.25" customHeight="1">
      <c r="A19" s="25">
        <v>8</v>
      </c>
      <c r="B19" s="14" t="s">
        <v>11</v>
      </c>
      <c r="C19" s="23" t="s">
        <v>9</v>
      </c>
      <c r="D19" s="23">
        <f>217055.35-D21</f>
        <v>175622.8</v>
      </c>
    </row>
    <row r="20" spans="1:4" ht="17.25" customHeight="1">
      <c r="A20" s="25">
        <v>9</v>
      </c>
      <c r="B20" s="14" t="s">
        <v>12</v>
      </c>
      <c r="C20" s="23" t="s">
        <v>9</v>
      </c>
      <c r="D20" s="23">
        <f>118467.39</f>
        <v>118467.39</v>
      </c>
    </row>
    <row r="21" spans="1:4" ht="17.25" customHeight="1">
      <c r="A21" s="25">
        <v>10</v>
      </c>
      <c r="B21" s="14" t="s">
        <v>13</v>
      </c>
      <c r="C21" s="23" t="s">
        <v>9</v>
      </c>
      <c r="D21" s="23">
        <v>41432.55</v>
      </c>
    </row>
    <row r="22" spans="1:4" ht="16.5" customHeight="1">
      <c r="A22" s="25">
        <v>11</v>
      </c>
      <c r="B22" s="32" t="s">
        <v>61</v>
      </c>
      <c r="C22" s="23" t="s">
        <v>9</v>
      </c>
      <c r="D22" s="23">
        <f>115801.49+217055.35</f>
        <v>332856.84</v>
      </c>
    </row>
    <row r="23" spans="1:4" ht="17.25" customHeight="1">
      <c r="A23" s="25">
        <v>12</v>
      </c>
      <c r="B23" s="31" t="s">
        <v>100</v>
      </c>
      <c r="C23" s="23" t="s">
        <v>9</v>
      </c>
      <c r="D23" s="23">
        <f>D22</f>
        <v>332856.84</v>
      </c>
    </row>
    <row r="24" spans="1:4" ht="17.25" customHeight="1">
      <c r="A24" s="25">
        <v>13</v>
      </c>
      <c r="B24" s="31" t="s">
        <v>101</v>
      </c>
      <c r="C24" s="23" t="s">
        <v>9</v>
      </c>
      <c r="D24" s="23">
        <v>0</v>
      </c>
    </row>
    <row r="25" spans="1:4" ht="17.25" customHeight="1">
      <c r="A25" s="25">
        <v>14</v>
      </c>
      <c r="B25" s="31" t="s">
        <v>62</v>
      </c>
      <c r="C25" s="23" t="s">
        <v>9</v>
      </c>
      <c r="D25" s="23">
        <v>0</v>
      </c>
    </row>
    <row r="26" spans="1:4" ht="32.25" customHeight="1">
      <c r="A26" s="25">
        <v>15</v>
      </c>
      <c r="B26" s="31" t="s">
        <v>63</v>
      </c>
      <c r="C26" s="23"/>
      <c r="D26" s="23">
        <v>0</v>
      </c>
    </row>
    <row r="27" spans="1:4" ht="17.25" customHeight="1">
      <c r="A27" s="25">
        <v>16</v>
      </c>
      <c r="B27" s="31" t="s">
        <v>64</v>
      </c>
      <c r="C27" s="23" t="s">
        <v>9</v>
      </c>
      <c r="D27" s="23">
        <v>0</v>
      </c>
    </row>
    <row r="28" spans="1:4" ht="17.25" customHeight="1">
      <c r="A28" s="25">
        <v>17</v>
      </c>
      <c r="B28" s="32" t="s">
        <v>14</v>
      </c>
      <c r="C28" s="23" t="s">
        <v>9</v>
      </c>
      <c r="D28" s="23">
        <f>D22+D16</f>
        <v>560840.0700000001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3" t="s">
        <v>9</v>
      </c>
      <c r="D30" s="23">
        <v>283043.62</v>
      </c>
    </row>
    <row r="31" spans="1:4" ht="17.25" customHeight="1">
      <c r="A31" s="25">
        <v>20</v>
      </c>
      <c r="B31" s="31" t="s">
        <v>104</v>
      </c>
      <c r="C31" s="23" t="s">
        <v>9</v>
      </c>
      <c r="D31" s="23">
        <v>70563.61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3"/>
      <c r="D33" s="2" t="s">
        <v>43</v>
      </c>
    </row>
    <row r="34" spans="1:4" ht="33.75" customHeight="1">
      <c r="A34" s="25">
        <v>22</v>
      </c>
      <c r="B34" s="14" t="s">
        <v>16</v>
      </c>
      <c r="C34" s="23"/>
      <c r="D34" s="2" t="s">
        <v>39</v>
      </c>
    </row>
    <row r="35" spans="1:4" ht="17.25" customHeight="1">
      <c r="A35" s="25">
        <v>23</v>
      </c>
      <c r="B35" s="14" t="s">
        <v>17</v>
      </c>
      <c r="C35" s="23"/>
      <c r="D35" s="23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3" t="s">
        <v>20</v>
      </c>
      <c r="D37" s="23">
        <v>0</v>
      </c>
    </row>
    <row r="38" spans="1:4" ht="17.25" customHeight="1">
      <c r="A38" s="25">
        <v>25</v>
      </c>
      <c r="B38" s="4" t="s">
        <v>21</v>
      </c>
      <c r="C38" s="23" t="s">
        <v>20</v>
      </c>
      <c r="D38" s="23">
        <v>0</v>
      </c>
    </row>
    <row r="39" spans="1:4" ht="34.5" customHeight="1">
      <c r="A39" s="25">
        <v>26</v>
      </c>
      <c r="B39" s="36" t="s">
        <v>106</v>
      </c>
      <c r="C39" s="23" t="s">
        <v>20</v>
      </c>
      <c r="D39" s="23">
        <v>0</v>
      </c>
    </row>
    <row r="40" spans="1:4" ht="17.25" customHeight="1">
      <c r="A40" s="25">
        <v>27</v>
      </c>
      <c r="B40" s="4" t="s">
        <v>22</v>
      </c>
      <c r="C40" s="23" t="s">
        <v>9</v>
      </c>
      <c r="D40" s="23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23" t="s">
        <v>9</v>
      </c>
      <c r="D43" s="23">
        <v>0</v>
      </c>
    </row>
    <row r="44" spans="1:4" ht="18.75" customHeight="1">
      <c r="A44" s="25">
        <v>30</v>
      </c>
      <c r="B44" s="36" t="s">
        <v>99</v>
      </c>
      <c r="C44" s="23" t="s">
        <v>9</v>
      </c>
      <c r="D44" s="23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23" t="s">
        <v>9</v>
      </c>
      <c r="D46" s="23">
        <v>0</v>
      </c>
    </row>
    <row r="47" spans="1:4" ht="17.25" customHeight="1">
      <c r="A47" s="25">
        <v>33</v>
      </c>
      <c r="B47" s="36" t="s">
        <v>110</v>
      </c>
      <c r="C47" s="23" t="s">
        <v>9</v>
      </c>
      <c r="D47" s="23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2601.9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42140.36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41327.84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8754.69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42140.36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42140.36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3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3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3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91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23" t="s">
        <v>9</v>
      </c>
      <c r="D16" s="23">
        <v>252071.93</v>
      </c>
    </row>
    <row r="17" spans="1:4" ht="18.75" customHeight="1">
      <c r="A17" s="25">
        <v>6</v>
      </c>
      <c r="B17" s="31" t="s">
        <v>99</v>
      </c>
      <c r="C17" s="23" t="s">
        <v>9</v>
      </c>
      <c r="D17" s="23">
        <v>82358.99</v>
      </c>
    </row>
    <row r="18" spans="1:4" ht="32.25" customHeight="1">
      <c r="A18" s="25">
        <v>7</v>
      </c>
      <c r="B18" s="32" t="s">
        <v>10</v>
      </c>
      <c r="C18" s="23" t="s">
        <v>9</v>
      </c>
      <c r="D18" s="23">
        <f>111371.31+226390.23</f>
        <v>337761.54000000004</v>
      </c>
    </row>
    <row r="19" spans="1:4" ht="17.25" customHeight="1">
      <c r="A19" s="25">
        <v>8</v>
      </c>
      <c r="B19" s="14" t="s">
        <v>11</v>
      </c>
      <c r="C19" s="23" t="s">
        <v>9</v>
      </c>
      <c r="D19" s="23">
        <f>226390.23-D21</f>
        <v>184739.21000000002</v>
      </c>
    </row>
    <row r="20" spans="1:4" ht="17.25" customHeight="1">
      <c r="A20" s="25">
        <v>9</v>
      </c>
      <c r="B20" s="14" t="s">
        <v>12</v>
      </c>
      <c r="C20" s="23" t="s">
        <v>9</v>
      </c>
      <c r="D20" s="23">
        <f>111371.31</f>
        <v>111371.31</v>
      </c>
    </row>
    <row r="21" spans="1:4" ht="17.25" customHeight="1">
      <c r="A21" s="25">
        <v>10</v>
      </c>
      <c r="B21" s="14" t="s">
        <v>13</v>
      </c>
      <c r="C21" s="23" t="s">
        <v>9</v>
      </c>
      <c r="D21" s="23">
        <v>41651.02</v>
      </c>
    </row>
    <row r="22" spans="1:4" ht="16.5" customHeight="1">
      <c r="A22" s="25">
        <v>11</v>
      </c>
      <c r="B22" s="32" t="s">
        <v>61</v>
      </c>
      <c r="C22" s="23" t="s">
        <v>9</v>
      </c>
      <c r="D22" s="23">
        <f>92232.54+226390.23</f>
        <v>318622.77</v>
      </c>
    </row>
    <row r="23" spans="1:4" ht="17.25" customHeight="1">
      <c r="A23" s="25">
        <v>12</v>
      </c>
      <c r="B23" s="31" t="s">
        <v>100</v>
      </c>
      <c r="C23" s="23" t="s">
        <v>9</v>
      </c>
      <c r="D23" s="23">
        <f>D22</f>
        <v>318622.77</v>
      </c>
    </row>
    <row r="24" spans="1:4" ht="17.25" customHeight="1">
      <c r="A24" s="25">
        <v>13</v>
      </c>
      <c r="B24" s="31" t="s">
        <v>101</v>
      </c>
      <c r="C24" s="23" t="s">
        <v>9</v>
      </c>
      <c r="D24" s="23">
        <v>0</v>
      </c>
    </row>
    <row r="25" spans="1:4" ht="17.25" customHeight="1">
      <c r="A25" s="25">
        <v>14</v>
      </c>
      <c r="B25" s="31" t="s">
        <v>62</v>
      </c>
      <c r="C25" s="23" t="s">
        <v>9</v>
      </c>
      <c r="D25" s="23">
        <v>0</v>
      </c>
    </row>
    <row r="26" spans="1:4" ht="32.25" customHeight="1">
      <c r="A26" s="25">
        <v>15</v>
      </c>
      <c r="B26" s="31" t="s">
        <v>63</v>
      </c>
      <c r="C26" s="23"/>
      <c r="D26" s="23">
        <v>0</v>
      </c>
    </row>
    <row r="27" spans="1:4" ht="17.25" customHeight="1">
      <c r="A27" s="25">
        <v>16</v>
      </c>
      <c r="B27" s="31" t="s">
        <v>64</v>
      </c>
      <c r="C27" s="23" t="s">
        <v>9</v>
      </c>
      <c r="D27" s="23">
        <v>0</v>
      </c>
    </row>
    <row r="28" spans="1:4" ht="17.25" customHeight="1">
      <c r="A28" s="25">
        <v>17</v>
      </c>
      <c r="B28" s="32" t="s">
        <v>14</v>
      </c>
      <c r="C28" s="23" t="s">
        <v>9</v>
      </c>
      <c r="D28" s="23">
        <f>D22+D16</f>
        <v>570694.7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3" t="s">
        <v>9</v>
      </c>
      <c r="D30" s="23">
        <v>245375.24</v>
      </c>
    </row>
    <row r="31" spans="1:4" ht="17.25" customHeight="1">
      <c r="A31" s="25">
        <v>20</v>
      </c>
      <c r="B31" s="31" t="s">
        <v>104</v>
      </c>
      <c r="C31" s="23" t="s">
        <v>9</v>
      </c>
      <c r="D31" s="23">
        <v>101497.76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3"/>
      <c r="D33" s="2" t="s">
        <v>43</v>
      </c>
    </row>
    <row r="34" spans="1:4" ht="33.75" customHeight="1">
      <c r="A34" s="25">
        <v>22</v>
      </c>
      <c r="B34" s="14" t="s">
        <v>16</v>
      </c>
      <c r="C34" s="23"/>
      <c r="D34" s="2" t="s">
        <v>39</v>
      </c>
    </row>
    <row r="35" spans="1:4" ht="17.25" customHeight="1">
      <c r="A35" s="25">
        <v>23</v>
      </c>
      <c r="B35" s="14" t="s">
        <v>17</v>
      </c>
      <c r="C35" s="23"/>
      <c r="D35" s="23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3" t="s">
        <v>20</v>
      </c>
      <c r="D37" s="23">
        <v>0</v>
      </c>
    </row>
    <row r="38" spans="1:4" ht="17.25" customHeight="1">
      <c r="A38" s="25">
        <v>25</v>
      </c>
      <c r="B38" s="4" t="s">
        <v>21</v>
      </c>
      <c r="C38" s="23" t="s">
        <v>20</v>
      </c>
      <c r="D38" s="23">
        <v>0</v>
      </c>
    </row>
    <row r="39" spans="1:4" ht="34.5" customHeight="1">
      <c r="A39" s="25">
        <v>26</v>
      </c>
      <c r="B39" s="36" t="s">
        <v>106</v>
      </c>
      <c r="C39" s="23" t="s">
        <v>20</v>
      </c>
      <c r="D39" s="23">
        <v>0</v>
      </c>
    </row>
    <row r="40" spans="1:4" ht="17.25" customHeight="1">
      <c r="A40" s="25">
        <v>27</v>
      </c>
      <c r="B40" s="4" t="s">
        <v>22</v>
      </c>
      <c r="C40" s="23" t="s">
        <v>9</v>
      </c>
      <c r="D40" s="23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23" t="s">
        <v>9</v>
      </c>
      <c r="D43" s="23">
        <v>0</v>
      </c>
    </row>
    <row r="44" spans="1:4" ht="18.75" customHeight="1">
      <c r="A44" s="25">
        <v>30</v>
      </c>
      <c r="B44" s="36" t="s">
        <v>99</v>
      </c>
      <c r="C44" s="23" t="s">
        <v>9</v>
      </c>
      <c r="D44" s="23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23" t="s">
        <v>9</v>
      </c>
      <c r="D46" s="23">
        <v>0</v>
      </c>
    </row>
    <row r="47" spans="1:4" ht="17.25" customHeight="1">
      <c r="A47" s="25">
        <v>33</v>
      </c>
      <c r="B47" s="36" t="s">
        <v>110</v>
      </c>
      <c r="C47" s="23" t="s">
        <v>9</v>
      </c>
      <c r="D47" s="23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2587.02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42375.61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39819.8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13028.39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42375.61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42375.61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3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3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3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spans="2:3" ht="15">
      <c r="B1" s="15"/>
      <c r="C1" t="s">
        <v>31</v>
      </c>
    </row>
    <row r="2" spans="2:3" ht="15">
      <c r="B2" s="15"/>
      <c r="C2" t="s">
        <v>32</v>
      </c>
    </row>
    <row r="3" spans="2:3" ht="15">
      <c r="B3" s="15"/>
      <c r="C3" t="s">
        <v>33</v>
      </c>
    </row>
    <row r="4" spans="2:3" ht="15">
      <c r="B4" s="15"/>
      <c r="C4" t="s">
        <v>34</v>
      </c>
    </row>
    <row r="5" spans="2:3" ht="15">
      <c r="B5" s="15"/>
      <c r="C5" t="s">
        <v>35</v>
      </c>
    </row>
    <row r="6" spans="2:3" ht="15">
      <c r="B6" s="15"/>
      <c r="C6" t="s">
        <v>36</v>
      </c>
    </row>
    <row r="7" spans="1:2" ht="15">
      <c r="A7" s="38" t="s">
        <v>37</v>
      </c>
      <c r="B7" s="15"/>
    </row>
    <row r="8" spans="1:4" ht="15">
      <c r="A8" s="64" t="s">
        <v>29</v>
      </c>
      <c r="B8" s="64"/>
      <c r="C8" s="64"/>
      <c r="D8" s="64"/>
    </row>
    <row r="9" spans="1:4" ht="15">
      <c r="A9" s="65" t="s">
        <v>79</v>
      </c>
      <c r="B9" s="65"/>
      <c r="C9" s="65"/>
      <c r="D9" s="65"/>
    </row>
    <row r="10" spans="1:4" ht="30">
      <c r="A10" s="1" t="s">
        <v>0</v>
      </c>
      <c r="B10" s="2" t="s">
        <v>1</v>
      </c>
      <c r="C10" s="3" t="s">
        <v>2</v>
      </c>
      <c r="D10" s="21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21" t="s">
        <v>9</v>
      </c>
      <c r="D16" s="21">
        <v>0</v>
      </c>
    </row>
    <row r="17" spans="1:4" ht="18.75" customHeight="1">
      <c r="A17" s="25">
        <v>6</v>
      </c>
      <c r="B17" s="31" t="s">
        <v>99</v>
      </c>
      <c r="C17" s="21" t="s">
        <v>9</v>
      </c>
      <c r="D17" s="21">
        <v>29112.27</v>
      </c>
    </row>
    <row r="18" spans="1:4" ht="32.25" customHeight="1">
      <c r="A18" s="25">
        <v>7</v>
      </c>
      <c r="B18" s="32" t="s">
        <v>10</v>
      </c>
      <c r="C18" s="21" t="s">
        <v>9</v>
      </c>
      <c r="D18" s="21">
        <f>52464.6+94211.52</f>
        <v>146676.12</v>
      </c>
    </row>
    <row r="19" spans="1:4" ht="17.25" customHeight="1">
      <c r="A19" s="25">
        <v>8</v>
      </c>
      <c r="B19" s="14" t="s">
        <v>11</v>
      </c>
      <c r="C19" s="21" t="s">
        <v>9</v>
      </c>
      <c r="D19" s="21">
        <f>94211.52-D21</f>
        <v>76124.14</v>
      </c>
    </row>
    <row r="20" spans="1:4" ht="17.25" customHeight="1">
      <c r="A20" s="25">
        <v>9</v>
      </c>
      <c r="B20" s="14" t="s">
        <v>12</v>
      </c>
      <c r="C20" s="21" t="s">
        <v>9</v>
      </c>
      <c r="D20" s="21">
        <f>52464.6</f>
        <v>52464.6</v>
      </c>
    </row>
    <row r="21" spans="1:4" ht="17.25" customHeight="1">
      <c r="A21" s="25">
        <v>10</v>
      </c>
      <c r="B21" s="14" t="s">
        <v>13</v>
      </c>
      <c r="C21" s="21" t="s">
        <v>9</v>
      </c>
      <c r="D21" s="21">
        <v>18087.38</v>
      </c>
    </row>
    <row r="22" spans="1:4" ht="16.5" customHeight="1">
      <c r="A22" s="25">
        <v>11</v>
      </c>
      <c r="B22" s="32" t="s">
        <v>61</v>
      </c>
      <c r="C22" s="21" t="s">
        <v>9</v>
      </c>
      <c r="D22" s="21">
        <f>43932.48+94211.52</f>
        <v>138144</v>
      </c>
    </row>
    <row r="23" spans="1:4" ht="17.25" customHeight="1">
      <c r="A23" s="25">
        <v>12</v>
      </c>
      <c r="B23" s="31" t="s">
        <v>100</v>
      </c>
      <c r="C23" s="21" t="s">
        <v>9</v>
      </c>
      <c r="D23" s="21">
        <f>D22</f>
        <v>138144</v>
      </c>
    </row>
    <row r="24" spans="1:4" ht="17.25" customHeight="1">
      <c r="A24" s="25">
        <v>13</v>
      </c>
      <c r="B24" s="31" t="s">
        <v>101</v>
      </c>
      <c r="C24" s="21" t="s">
        <v>9</v>
      </c>
      <c r="D24" s="21">
        <v>0</v>
      </c>
    </row>
    <row r="25" spans="1:4" ht="17.25" customHeight="1">
      <c r="A25" s="25">
        <v>14</v>
      </c>
      <c r="B25" s="31" t="s">
        <v>62</v>
      </c>
      <c r="C25" s="21" t="s">
        <v>9</v>
      </c>
      <c r="D25" s="21">
        <v>0</v>
      </c>
    </row>
    <row r="26" spans="1:4" ht="32.25" customHeight="1">
      <c r="A26" s="25">
        <v>15</v>
      </c>
      <c r="B26" s="31" t="s">
        <v>63</v>
      </c>
      <c r="C26" s="21"/>
      <c r="D26" s="21">
        <v>0</v>
      </c>
    </row>
    <row r="27" spans="1:4" ht="17.25" customHeight="1">
      <c r="A27" s="25">
        <v>16</v>
      </c>
      <c r="B27" s="31" t="s">
        <v>64</v>
      </c>
      <c r="C27" s="21" t="s">
        <v>9</v>
      </c>
      <c r="D27" s="21">
        <v>0</v>
      </c>
    </row>
    <row r="28" spans="1:4" ht="17.25" customHeight="1">
      <c r="A28" s="25">
        <v>17</v>
      </c>
      <c r="B28" s="32" t="s">
        <v>14</v>
      </c>
      <c r="C28" s="21" t="s">
        <v>9</v>
      </c>
      <c r="D28" s="21">
        <f>D22</f>
        <v>138144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1" t="s">
        <v>9</v>
      </c>
      <c r="D30" s="21">
        <v>0</v>
      </c>
    </row>
    <row r="31" spans="1:4" ht="17.25" customHeight="1">
      <c r="A31" s="25">
        <v>20</v>
      </c>
      <c r="B31" s="31" t="s">
        <v>104</v>
      </c>
      <c r="C31" s="21" t="s">
        <v>9</v>
      </c>
      <c r="D31" s="21">
        <v>37644.39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1"/>
      <c r="D33" s="2" t="s">
        <v>38</v>
      </c>
    </row>
    <row r="34" spans="1:4" ht="33.75" customHeight="1">
      <c r="A34" s="25">
        <v>22</v>
      </c>
      <c r="B34" s="14" t="s">
        <v>16</v>
      </c>
      <c r="C34" s="21"/>
      <c r="D34" s="2" t="s">
        <v>39</v>
      </c>
    </row>
    <row r="35" spans="1:4" ht="17.25" customHeight="1">
      <c r="A35" s="25">
        <v>23</v>
      </c>
      <c r="B35" s="14" t="s">
        <v>17</v>
      </c>
      <c r="C35" s="21"/>
      <c r="D35" s="21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1" t="s">
        <v>20</v>
      </c>
      <c r="D37" s="21">
        <v>0</v>
      </c>
    </row>
    <row r="38" spans="1:4" ht="17.25" customHeight="1">
      <c r="A38" s="25">
        <v>25</v>
      </c>
      <c r="B38" s="4" t="s">
        <v>21</v>
      </c>
      <c r="C38" s="21" t="s">
        <v>20</v>
      </c>
      <c r="D38" s="21">
        <v>0</v>
      </c>
    </row>
    <row r="39" spans="1:4" ht="34.5" customHeight="1">
      <c r="A39" s="25">
        <v>26</v>
      </c>
      <c r="B39" s="36" t="s">
        <v>106</v>
      </c>
      <c r="C39" s="21" t="s">
        <v>20</v>
      </c>
      <c r="D39" s="21">
        <v>0</v>
      </c>
    </row>
    <row r="40" spans="1:4" ht="17.25" customHeight="1">
      <c r="A40" s="25">
        <v>27</v>
      </c>
      <c r="B40" s="4" t="s">
        <v>22</v>
      </c>
      <c r="C40" s="21" t="s">
        <v>9</v>
      </c>
      <c r="D40" s="21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21" t="s">
        <v>9</v>
      </c>
      <c r="D43" s="21">
        <v>0</v>
      </c>
    </row>
    <row r="44" spans="1:4" ht="18.75" customHeight="1">
      <c r="A44" s="25">
        <v>30</v>
      </c>
      <c r="B44" s="36" t="s">
        <v>99</v>
      </c>
      <c r="C44" s="21" t="s">
        <v>9</v>
      </c>
      <c r="D44" s="21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21" t="s">
        <v>9</v>
      </c>
      <c r="D46" s="21">
        <v>0</v>
      </c>
    </row>
    <row r="47" spans="1:4" ht="17.25" customHeight="1">
      <c r="A47" s="25">
        <v>33</v>
      </c>
      <c r="B47" s="36" t="s">
        <v>110</v>
      </c>
      <c r="C47" s="21" t="s">
        <v>9</v>
      </c>
      <c r="D47" s="21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1123.44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18402.06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17258.87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5160.97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18402.06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18402.06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1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1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1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spans="2:3" ht="15">
      <c r="B1" s="15"/>
      <c r="C1" t="s">
        <v>31</v>
      </c>
    </row>
    <row r="2" spans="2:3" ht="15">
      <c r="B2" s="15"/>
      <c r="C2" t="s">
        <v>32</v>
      </c>
    </row>
    <row r="3" spans="2:3" ht="15">
      <c r="B3" s="15"/>
      <c r="C3" t="s">
        <v>33</v>
      </c>
    </row>
    <row r="4" spans="2:3" ht="15">
      <c r="B4" s="15"/>
      <c r="C4" t="s">
        <v>34</v>
      </c>
    </row>
    <row r="5" spans="2:3" ht="15">
      <c r="B5" s="15"/>
      <c r="C5" t="s">
        <v>35</v>
      </c>
    </row>
    <row r="6" spans="2:3" ht="15">
      <c r="B6" s="15"/>
      <c r="C6" t="s">
        <v>36</v>
      </c>
    </row>
    <row r="7" spans="1:2" ht="15">
      <c r="A7" s="38" t="s">
        <v>37</v>
      </c>
      <c r="B7" s="15"/>
    </row>
    <row r="8" spans="1:4" ht="15">
      <c r="A8" s="64" t="s">
        <v>29</v>
      </c>
      <c r="B8" s="64"/>
      <c r="C8" s="64"/>
      <c r="D8" s="64"/>
    </row>
    <row r="9" spans="1:4" ht="15">
      <c r="A9" s="65" t="s">
        <v>78</v>
      </c>
      <c r="B9" s="65"/>
      <c r="C9" s="65"/>
      <c r="D9" s="65"/>
    </row>
    <row r="10" spans="1:4" ht="30">
      <c r="A10" s="1" t="s">
        <v>0</v>
      </c>
      <c r="B10" s="2" t="s">
        <v>1</v>
      </c>
      <c r="C10" s="3" t="s">
        <v>2</v>
      </c>
      <c r="D10" s="21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21" t="s">
        <v>9</v>
      </c>
      <c r="D16" s="21">
        <v>92898.41</v>
      </c>
    </row>
    <row r="17" spans="1:4" ht="18.75" customHeight="1">
      <c r="A17" s="25">
        <v>6</v>
      </c>
      <c r="B17" s="31" t="s">
        <v>99</v>
      </c>
      <c r="C17" s="21" t="s">
        <v>9</v>
      </c>
      <c r="D17" s="21">
        <v>87497.36</v>
      </c>
    </row>
    <row r="18" spans="1:4" ht="32.25" customHeight="1">
      <c r="A18" s="25">
        <v>7</v>
      </c>
      <c r="B18" s="32" t="s">
        <v>10</v>
      </c>
      <c r="C18" s="21" t="s">
        <v>9</v>
      </c>
      <c r="D18" s="21">
        <f>65899.16+118893.52</f>
        <v>184792.68</v>
      </c>
    </row>
    <row r="19" spans="1:4" ht="17.25" customHeight="1">
      <c r="A19" s="25">
        <v>8</v>
      </c>
      <c r="B19" s="14" t="s">
        <v>11</v>
      </c>
      <c r="C19" s="21" t="s">
        <v>9</v>
      </c>
      <c r="D19" s="21">
        <f>118893.52-D21</f>
        <v>96185.6</v>
      </c>
    </row>
    <row r="20" spans="1:4" ht="17.25" customHeight="1">
      <c r="A20" s="25">
        <v>9</v>
      </c>
      <c r="B20" s="14" t="s">
        <v>12</v>
      </c>
      <c r="C20" s="21" t="s">
        <v>9</v>
      </c>
      <c r="D20" s="21">
        <v>65899.16</v>
      </c>
    </row>
    <row r="21" spans="1:4" ht="17.25" customHeight="1">
      <c r="A21" s="25">
        <v>10</v>
      </c>
      <c r="B21" s="14" t="s">
        <v>13</v>
      </c>
      <c r="C21" s="21" t="s">
        <v>9</v>
      </c>
      <c r="D21" s="21">
        <v>22707.92</v>
      </c>
    </row>
    <row r="22" spans="1:4" ht="16.5" customHeight="1">
      <c r="A22" s="25">
        <v>11</v>
      </c>
      <c r="B22" s="32" t="s">
        <v>61</v>
      </c>
      <c r="C22" s="21" t="s">
        <v>9</v>
      </c>
      <c r="D22" s="21">
        <f>50284.76+118893.52</f>
        <v>169178.28</v>
      </c>
    </row>
    <row r="23" spans="1:4" ht="17.25" customHeight="1">
      <c r="A23" s="25">
        <v>12</v>
      </c>
      <c r="B23" s="31" t="s">
        <v>100</v>
      </c>
      <c r="C23" s="21" t="s">
        <v>9</v>
      </c>
      <c r="D23" s="21">
        <f>D22</f>
        <v>169178.28</v>
      </c>
    </row>
    <row r="24" spans="1:4" ht="17.25" customHeight="1">
      <c r="A24" s="25">
        <v>13</v>
      </c>
      <c r="B24" s="31" t="s">
        <v>101</v>
      </c>
      <c r="C24" s="21" t="s">
        <v>9</v>
      </c>
      <c r="D24" s="21">
        <v>0</v>
      </c>
    </row>
    <row r="25" spans="1:4" ht="17.25" customHeight="1">
      <c r="A25" s="25">
        <v>14</v>
      </c>
      <c r="B25" s="31" t="s">
        <v>62</v>
      </c>
      <c r="C25" s="21" t="s">
        <v>9</v>
      </c>
      <c r="D25" s="21">
        <v>0</v>
      </c>
    </row>
    <row r="26" spans="1:4" ht="32.25" customHeight="1">
      <c r="A26" s="25">
        <v>15</v>
      </c>
      <c r="B26" s="31" t="s">
        <v>63</v>
      </c>
      <c r="C26" s="21"/>
      <c r="D26" s="21">
        <v>0</v>
      </c>
    </row>
    <row r="27" spans="1:4" ht="17.25" customHeight="1">
      <c r="A27" s="25">
        <v>16</v>
      </c>
      <c r="B27" s="31" t="s">
        <v>64</v>
      </c>
      <c r="C27" s="21" t="s">
        <v>9</v>
      </c>
      <c r="D27" s="21">
        <v>0</v>
      </c>
    </row>
    <row r="28" spans="1:4" ht="17.25" customHeight="1">
      <c r="A28" s="25">
        <v>17</v>
      </c>
      <c r="B28" s="32" t="s">
        <v>14</v>
      </c>
      <c r="C28" s="21" t="s">
        <v>9</v>
      </c>
      <c r="D28" s="21">
        <f>D22+D16</f>
        <v>262076.69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1" t="s">
        <v>9</v>
      </c>
      <c r="D30" s="21">
        <v>44692.22</v>
      </c>
    </row>
    <row r="31" spans="1:4" ht="17.25" customHeight="1">
      <c r="A31" s="25">
        <v>20</v>
      </c>
      <c r="B31" s="31" t="s">
        <v>104</v>
      </c>
      <c r="C31" s="21" t="s">
        <v>9</v>
      </c>
      <c r="D31" s="21">
        <v>103111.76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1"/>
      <c r="D33" s="2" t="s">
        <v>38</v>
      </c>
    </row>
    <row r="34" spans="1:4" ht="33.75" customHeight="1">
      <c r="A34" s="25">
        <v>22</v>
      </c>
      <c r="B34" s="14" t="s">
        <v>16</v>
      </c>
      <c r="C34" s="21"/>
      <c r="D34" s="2" t="s">
        <v>39</v>
      </c>
    </row>
    <row r="35" spans="1:4" ht="17.25" customHeight="1">
      <c r="A35" s="25">
        <v>23</v>
      </c>
      <c r="B35" s="14" t="s">
        <v>17</v>
      </c>
      <c r="C35" s="21"/>
      <c r="D35" s="21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1" t="s">
        <v>20</v>
      </c>
      <c r="D37" s="21">
        <v>0</v>
      </c>
    </row>
    <row r="38" spans="1:4" ht="17.25" customHeight="1">
      <c r="A38" s="25">
        <v>25</v>
      </c>
      <c r="B38" s="4" t="s">
        <v>21</v>
      </c>
      <c r="C38" s="21" t="s">
        <v>20</v>
      </c>
      <c r="D38" s="21">
        <v>0</v>
      </c>
    </row>
    <row r="39" spans="1:4" ht="34.5" customHeight="1">
      <c r="A39" s="25">
        <v>26</v>
      </c>
      <c r="B39" s="36" t="s">
        <v>106</v>
      </c>
      <c r="C39" s="21" t="s">
        <v>20</v>
      </c>
      <c r="D39" s="21">
        <v>0</v>
      </c>
    </row>
    <row r="40" spans="1:4" ht="17.25" customHeight="1">
      <c r="A40" s="25">
        <v>27</v>
      </c>
      <c r="B40" s="4" t="s">
        <v>22</v>
      </c>
      <c r="C40" s="21" t="s">
        <v>9</v>
      </c>
      <c r="D40" s="21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21" t="s">
        <v>9</v>
      </c>
      <c r="D43" s="21">
        <v>0</v>
      </c>
    </row>
    <row r="44" spans="1:4" ht="18.75" customHeight="1">
      <c r="A44" s="25">
        <v>30</v>
      </c>
      <c r="B44" s="36" t="s">
        <v>99</v>
      </c>
      <c r="C44" s="21" t="s">
        <v>9</v>
      </c>
      <c r="D44" s="21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21" t="s">
        <v>9</v>
      </c>
      <c r="D46" s="21">
        <v>0</v>
      </c>
    </row>
    <row r="47" spans="1:4" ht="17.25" customHeight="1">
      <c r="A47" s="25">
        <v>33</v>
      </c>
      <c r="B47" s="36" t="s">
        <v>110</v>
      </c>
      <c r="C47" s="21" t="s">
        <v>9</v>
      </c>
      <c r="D47" s="21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1471.83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23181.93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22605.21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11440.73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23181.93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23181.93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1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1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1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52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5" t="s">
        <v>9</v>
      </c>
      <c r="D16" s="5">
        <v>0</v>
      </c>
    </row>
    <row r="17" spans="1:4" ht="18.75" customHeight="1">
      <c r="A17" s="25">
        <v>6</v>
      </c>
      <c r="B17" s="31" t="s">
        <v>99</v>
      </c>
      <c r="C17" s="5" t="s">
        <v>9</v>
      </c>
      <c r="D17" s="5">
        <v>113436.7</v>
      </c>
    </row>
    <row r="18" spans="1:4" ht="32.25" customHeight="1">
      <c r="A18" s="25">
        <v>7</v>
      </c>
      <c r="B18" s="32" t="s">
        <v>10</v>
      </c>
      <c r="C18" s="5" t="s">
        <v>9</v>
      </c>
      <c r="D18" s="5">
        <f>84284.29+282435.62</f>
        <v>366719.91</v>
      </c>
    </row>
    <row r="19" spans="1:4" ht="17.25" customHeight="1">
      <c r="A19" s="25">
        <v>8</v>
      </c>
      <c r="B19" s="14" t="s">
        <v>11</v>
      </c>
      <c r="C19" s="5" t="s">
        <v>9</v>
      </c>
      <c r="D19" s="5">
        <f>282435.62-D21</f>
        <v>237164.03</v>
      </c>
    </row>
    <row r="20" spans="1:4" ht="17.25" customHeight="1">
      <c r="A20" s="25">
        <v>9</v>
      </c>
      <c r="B20" s="14" t="s">
        <v>12</v>
      </c>
      <c r="C20" s="5" t="s">
        <v>9</v>
      </c>
      <c r="D20" s="5">
        <v>84284.29</v>
      </c>
    </row>
    <row r="21" spans="1:4" ht="17.25" customHeight="1">
      <c r="A21" s="25">
        <v>10</v>
      </c>
      <c r="B21" s="14" t="s">
        <v>13</v>
      </c>
      <c r="C21" s="5" t="s">
        <v>9</v>
      </c>
      <c r="D21" s="5">
        <v>45271.59</v>
      </c>
    </row>
    <row r="22" spans="1:4" ht="16.5" customHeight="1">
      <c r="A22" s="25">
        <v>11</v>
      </c>
      <c r="B22" s="32" t="s">
        <v>61</v>
      </c>
      <c r="C22" s="5" t="s">
        <v>9</v>
      </c>
      <c r="D22" s="5">
        <f>69679.41+282435.62</f>
        <v>352115.03</v>
      </c>
    </row>
    <row r="23" spans="1:4" ht="17.25" customHeight="1">
      <c r="A23" s="25">
        <v>12</v>
      </c>
      <c r="B23" s="31" t="s">
        <v>100</v>
      </c>
      <c r="C23" s="5" t="s">
        <v>9</v>
      </c>
      <c r="D23" s="5">
        <f>D22</f>
        <v>352115.03</v>
      </c>
    </row>
    <row r="24" spans="1:4" ht="17.25" customHeight="1">
      <c r="A24" s="25">
        <v>13</v>
      </c>
      <c r="B24" s="31" t="s">
        <v>101</v>
      </c>
      <c r="C24" s="5" t="s">
        <v>9</v>
      </c>
      <c r="D24" s="5">
        <v>0</v>
      </c>
    </row>
    <row r="25" spans="1:4" ht="17.25" customHeight="1">
      <c r="A25" s="25">
        <v>14</v>
      </c>
      <c r="B25" s="31" t="s">
        <v>62</v>
      </c>
      <c r="C25" s="5" t="s">
        <v>9</v>
      </c>
      <c r="D25" s="5">
        <v>0</v>
      </c>
    </row>
    <row r="26" spans="1:4" ht="32.25" customHeight="1">
      <c r="A26" s="25">
        <v>15</v>
      </c>
      <c r="B26" s="31" t="s">
        <v>63</v>
      </c>
      <c r="C26" s="5"/>
      <c r="D26" s="5">
        <v>0</v>
      </c>
    </row>
    <row r="27" spans="1:4" ht="17.25" customHeight="1">
      <c r="A27" s="25">
        <v>16</v>
      </c>
      <c r="B27" s="31" t="s">
        <v>64</v>
      </c>
      <c r="C27" s="5" t="s">
        <v>9</v>
      </c>
      <c r="D27" s="5">
        <v>0</v>
      </c>
    </row>
    <row r="28" spans="1:4" ht="17.25" customHeight="1">
      <c r="A28" s="25">
        <v>17</v>
      </c>
      <c r="B28" s="32" t="s">
        <v>14</v>
      </c>
      <c r="C28" s="5" t="s">
        <v>9</v>
      </c>
      <c r="D28" s="5">
        <f>D22+D16</f>
        <v>352115.03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5" t="s">
        <v>9</v>
      </c>
      <c r="D30" s="5">
        <v>0</v>
      </c>
    </row>
    <row r="31" spans="1:4" ht="17.25" customHeight="1">
      <c r="A31" s="25">
        <v>20</v>
      </c>
      <c r="B31" s="31" t="s">
        <v>104</v>
      </c>
      <c r="C31" s="5" t="s">
        <v>9</v>
      </c>
      <c r="D31" s="5">
        <v>128041.58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5"/>
      <c r="D33" s="2" t="s">
        <v>43</v>
      </c>
    </row>
    <row r="34" spans="1:4" ht="33.75" customHeight="1">
      <c r="A34" s="25">
        <v>22</v>
      </c>
      <c r="B34" s="14" t="s">
        <v>16</v>
      </c>
      <c r="C34" s="5"/>
      <c r="D34" s="2" t="s">
        <v>39</v>
      </c>
    </row>
    <row r="35" spans="1:4" ht="17.25" customHeight="1">
      <c r="A35" s="25">
        <v>23</v>
      </c>
      <c r="B35" s="14" t="s">
        <v>17</v>
      </c>
      <c r="C35" s="5"/>
      <c r="D35" s="7" t="s">
        <v>53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5" t="s">
        <v>20</v>
      </c>
      <c r="D37" s="5">
        <v>0</v>
      </c>
    </row>
    <row r="38" spans="1:4" ht="17.25" customHeight="1">
      <c r="A38" s="25">
        <v>25</v>
      </c>
      <c r="B38" s="4" t="s">
        <v>21</v>
      </c>
      <c r="C38" s="5" t="s">
        <v>20</v>
      </c>
      <c r="D38" s="5">
        <v>0</v>
      </c>
    </row>
    <row r="39" spans="1:4" ht="34.5" customHeight="1">
      <c r="A39" s="25">
        <v>26</v>
      </c>
      <c r="B39" s="36" t="s">
        <v>106</v>
      </c>
      <c r="C39" s="5" t="s">
        <v>20</v>
      </c>
      <c r="D39" s="5">
        <v>0</v>
      </c>
    </row>
    <row r="40" spans="1:4" ht="17.25" customHeight="1">
      <c r="A40" s="25">
        <v>27</v>
      </c>
      <c r="B40" s="4" t="s">
        <v>22</v>
      </c>
      <c r="C40" s="5" t="s">
        <v>9</v>
      </c>
      <c r="D40" s="5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5" t="s">
        <v>9</v>
      </c>
      <c r="D43" s="5">
        <v>0</v>
      </c>
    </row>
    <row r="44" spans="1:4" ht="18.75" customHeight="1">
      <c r="A44" s="25">
        <v>30</v>
      </c>
      <c r="B44" s="36" t="s">
        <v>99</v>
      </c>
      <c r="C44" s="5" t="s">
        <v>9</v>
      </c>
      <c r="D44" s="5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5" t="s">
        <v>9</v>
      </c>
      <c r="D46" s="5">
        <v>0</v>
      </c>
    </row>
    <row r="47" spans="1:4" ht="17.25" customHeight="1">
      <c r="A47" s="25">
        <v>33</v>
      </c>
      <c r="B47" s="36" t="s">
        <v>110</v>
      </c>
      <c r="C47" s="5" t="s">
        <v>9</v>
      </c>
      <c r="D47" s="5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2811.9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46050.84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44752.49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18068.32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46050.84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46050.84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5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5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5">
        <v>0</v>
      </c>
    </row>
  </sheetData>
  <sheetProtection/>
  <mergeCells count="9">
    <mergeCell ref="A8:D8"/>
    <mergeCell ref="A9:D9"/>
    <mergeCell ref="A64:D64"/>
    <mergeCell ref="A14:D14"/>
    <mergeCell ref="A36:D36"/>
    <mergeCell ref="A41:D41"/>
    <mergeCell ref="A48:D48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49</v>
      </c>
      <c r="B9" s="65"/>
      <c r="C9" s="65"/>
      <c r="D9" s="65"/>
    </row>
    <row r="10" spans="1:4" ht="30">
      <c r="A10" s="1" t="s">
        <v>0</v>
      </c>
      <c r="B10" s="2" t="s">
        <v>1</v>
      </c>
      <c r="C10" s="3" t="s">
        <v>2</v>
      </c>
      <c r="D10" s="7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2" t="s">
        <v>7</v>
      </c>
      <c r="B14" s="73"/>
      <c r="C14" s="73"/>
      <c r="D14" s="74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7" t="s">
        <v>9</v>
      </c>
      <c r="D16" s="7">
        <v>0</v>
      </c>
    </row>
    <row r="17" spans="1:4" ht="18.75" customHeight="1">
      <c r="A17" s="25">
        <v>6</v>
      </c>
      <c r="B17" s="31" t="s">
        <v>99</v>
      </c>
      <c r="C17" s="7" t="s">
        <v>9</v>
      </c>
      <c r="D17" s="7">
        <v>62649.02</v>
      </c>
    </row>
    <row r="18" spans="1:4" ht="32.25" customHeight="1">
      <c r="A18" s="25">
        <v>7</v>
      </c>
      <c r="B18" s="32" t="s">
        <v>10</v>
      </c>
      <c r="C18" s="7" t="s">
        <v>9</v>
      </c>
      <c r="D18" s="7">
        <f>143692.1+401268.77</f>
        <v>544960.87</v>
      </c>
    </row>
    <row r="19" spans="1:4" ht="17.25" customHeight="1">
      <c r="A19" s="25">
        <v>8</v>
      </c>
      <c r="B19" s="14" t="s">
        <v>11</v>
      </c>
      <c r="C19" s="7" t="s">
        <v>9</v>
      </c>
      <c r="D19" s="7">
        <f>401268.77-D21</f>
        <v>336960.54000000004</v>
      </c>
    </row>
    <row r="20" spans="1:4" ht="17.25" customHeight="1">
      <c r="A20" s="25">
        <v>9</v>
      </c>
      <c r="B20" s="14" t="s">
        <v>12</v>
      </c>
      <c r="C20" s="5" t="s">
        <v>9</v>
      </c>
      <c r="D20" s="5">
        <f>143692.1</f>
        <v>143692.1</v>
      </c>
    </row>
    <row r="21" spans="1:4" ht="17.25" customHeight="1">
      <c r="A21" s="25">
        <v>10</v>
      </c>
      <c r="B21" s="14" t="s">
        <v>13</v>
      </c>
      <c r="C21" s="5" t="s">
        <v>9</v>
      </c>
      <c r="D21" s="5">
        <f>64308.23</f>
        <v>64308.23</v>
      </c>
    </row>
    <row r="22" spans="1:4" ht="16.5" customHeight="1">
      <c r="A22" s="25">
        <v>11</v>
      </c>
      <c r="B22" s="32" t="s">
        <v>61</v>
      </c>
      <c r="C22" s="5" t="s">
        <v>9</v>
      </c>
      <c r="D22" s="5">
        <f>128177.65+401268.77</f>
        <v>529446.42</v>
      </c>
    </row>
    <row r="23" spans="1:4" ht="17.25" customHeight="1">
      <c r="A23" s="25">
        <v>12</v>
      </c>
      <c r="B23" s="31" t="s">
        <v>100</v>
      </c>
      <c r="C23" s="5" t="s">
        <v>9</v>
      </c>
      <c r="D23" s="5">
        <f>D22</f>
        <v>529446.42</v>
      </c>
    </row>
    <row r="24" spans="1:4" ht="17.25" customHeight="1">
      <c r="A24" s="25">
        <v>13</v>
      </c>
      <c r="B24" s="31" t="s">
        <v>101</v>
      </c>
      <c r="C24" s="5" t="s">
        <v>9</v>
      </c>
      <c r="D24" s="5">
        <v>0</v>
      </c>
    </row>
    <row r="25" spans="1:4" ht="17.25" customHeight="1">
      <c r="A25" s="25">
        <v>14</v>
      </c>
      <c r="B25" s="31" t="s">
        <v>62</v>
      </c>
      <c r="C25" s="5" t="s">
        <v>9</v>
      </c>
      <c r="D25" s="5">
        <v>0</v>
      </c>
    </row>
    <row r="26" spans="1:4" ht="32.25" customHeight="1">
      <c r="A26" s="25">
        <v>15</v>
      </c>
      <c r="B26" s="31" t="s">
        <v>63</v>
      </c>
      <c r="C26" s="5"/>
      <c r="D26" s="5">
        <v>0</v>
      </c>
    </row>
    <row r="27" spans="1:4" ht="17.25" customHeight="1">
      <c r="A27" s="25">
        <v>16</v>
      </c>
      <c r="B27" s="31" t="s">
        <v>64</v>
      </c>
      <c r="C27" s="5" t="s">
        <v>9</v>
      </c>
      <c r="D27" s="5">
        <v>0</v>
      </c>
    </row>
    <row r="28" spans="1:4" ht="17.25" customHeight="1">
      <c r="A28" s="25">
        <v>17</v>
      </c>
      <c r="B28" s="32" t="s">
        <v>14</v>
      </c>
      <c r="C28" s="5" t="s">
        <v>9</v>
      </c>
      <c r="D28" s="5">
        <f>D22+0</f>
        <v>529446.42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5" t="s">
        <v>9</v>
      </c>
      <c r="D30" s="5">
        <v>0</v>
      </c>
    </row>
    <row r="31" spans="1:4" ht="17.25" customHeight="1">
      <c r="A31" s="25">
        <v>20</v>
      </c>
      <c r="B31" s="31" t="s">
        <v>104</v>
      </c>
      <c r="C31" s="5" t="s">
        <v>9</v>
      </c>
      <c r="D31" s="5">
        <v>78163.47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5"/>
      <c r="D33" s="2" t="s">
        <v>43</v>
      </c>
    </row>
    <row r="34" spans="1:4" ht="33.75" customHeight="1">
      <c r="A34" s="25">
        <v>22</v>
      </c>
      <c r="B34" s="14" t="s">
        <v>16</v>
      </c>
      <c r="C34" s="5"/>
      <c r="D34" s="2" t="s">
        <v>39</v>
      </c>
    </row>
    <row r="35" spans="1:4" ht="17.25" customHeight="1">
      <c r="A35" s="25">
        <v>23</v>
      </c>
      <c r="B35" s="14" t="s">
        <v>17</v>
      </c>
      <c r="C35" s="5"/>
      <c r="D35" s="7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5" t="s">
        <v>20</v>
      </c>
      <c r="D37" s="5">
        <v>0</v>
      </c>
    </row>
    <row r="38" spans="1:4" ht="17.25" customHeight="1">
      <c r="A38" s="25">
        <v>25</v>
      </c>
      <c r="B38" s="4" t="s">
        <v>21</v>
      </c>
      <c r="C38" s="5" t="s">
        <v>20</v>
      </c>
      <c r="D38" s="5">
        <v>0</v>
      </c>
    </row>
    <row r="39" spans="1:4" ht="34.5" customHeight="1">
      <c r="A39" s="25">
        <v>26</v>
      </c>
      <c r="B39" s="36" t="s">
        <v>106</v>
      </c>
      <c r="C39" s="5" t="s">
        <v>20</v>
      </c>
      <c r="D39" s="5">
        <v>0</v>
      </c>
    </row>
    <row r="40" spans="1:4" ht="17.25" customHeight="1">
      <c r="A40" s="25">
        <v>27</v>
      </c>
      <c r="B40" s="4" t="s">
        <v>22</v>
      </c>
      <c r="C40" s="5" t="s">
        <v>9</v>
      </c>
      <c r="D40" s="5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5" t="s">
        <v>9</v>
      </c>
      <c r="D43" s="5">
        <v>0</v>
      </c>
    </row>
    <row r="44" spans="1:4" ht="18.75" customHeight="1">
      <c r="A44" s="25">
        <v>30</v>
      </c>
      <c r="B44" s="36" t="s">
        <v>99</v>
      </c>
      <c r="C44" s="5" t="s">
        <v>9</v>
      </c>
      <c r="D44" s="5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5" t="s">
        <v>9</v>
      </c>
      <c r="D46" s="5">
        <v>0</v>
      </c>
    </row>
    <row r="47" spans="1:4" ht="17.25" customHeight="1">
      <c r="A47" s="25">
        <v>33</v>
      </c>
      <c r="B47" s="36" t="s">
        <v>110</v>
      </c>
      <c r="C47" s="5" t="s">
        <v>9</v>
      </c>
      <c r="D47" s="5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3994.3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65426.65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63383.9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9654.85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65426.65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f>D55</f>
        <v>65426.65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5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5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5">
        <v>0</v>
      </c>
    </row>
  </sheetData>
  <sheetProtection/>
  <mergeCells count="9">
    <mergeCell ref="A8:D8"/>
    <mergeCell ref="A9:D9"/>
    <mergeCell ref="A64:D64"/>
    <mergeCell ref="A14:D14"/>
    <mergeCell ref="A36:D36"/>
    <mergeCell ref="A41:D41"/>
    <mergeCell ref="A48:D48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48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5" t="s">
        <v>9</v>
      </c>
      <c r="D16" s="5">
        <v>0</v>
      </c>
    </row>
    <row r="17" spans="1:4" ht="18.75" customHeight="1">
      <c r="A17" s="25">
        <v>6</v>
      </c>
      <c r="B17" s="31" t="s">
        <v>99</v>
      </c>
      <c r="C17" s="5" t="s">
        <v>9</v>
      </c>
      <c r="D17" s="5">
        <v>93710.98</v>
      </c>
    </row>
    <row r="18" spans="1:4" ht="32.25" customHeight="1">
      <c r="A18" s="25">
        <v>7</v>
      </c>
      <c r="B18" s="32" t="s">
        <v>10</v>
      </c>
      <c r="C18" s="5" t="s">
        <v>9</v>
      </c>
      <c r="D18" s="5">
        <f>160704.26+269802.63</f>
        <v>430506.89</v>
      </c>
    </row>
    <row r="19" spans="1:4" ht="17.25" customHeight="1">
      <c r="A19" s="25">
        <v>8</v>
      </c>
      <c r="B19" s="14" t="s">
        <v>11</v>
      </c>
      <c r="C19" s="5" t="s">
        <v>9</v>
      </c>
      <c r="D19" s="5">
        <f>269802.63-D21</f>
        <v>217991.22</v>
      </c>
    </row>
    <row r="20" spans="1:4" ht="17.25" customHeight="1">
      <c r="A20" s="25">
        <v>9</v>
      </c>
      <c r="B20" s="14" t="s">
        <v>12</v>
      </c>
      <c r="C20" s="5" t="s">
        <v>9</v>
      </c>
      <c r="D20" s="5">
        <f>160704.26</f>
        <v>160704.26</v>
      </c>
    </row>
    <row r="21" spans="1:4" ht="17.25" customHeight="1">
      <c r="A21" s="25">
        <v>10</v>
      </c>
      <c r="B21" s="14" t="s">
        <v>13</v>
      </c>
      <c r="C21" s="5" t="s">
        <v>9</v>
      </c>
      <c r="D21" s="5">
        <f>51811.41</f>
        <v>51811.41</v>
      </c>
    </row>
    <row r="22" spans="1:4" ht="16.5" customHeight="1">
      <c r="A22" s="25">
        <v>11</v>
      </c>
      <c r="B22" s="32" t="s">
        <v>61</v>
      </c>
      <c r="C22" s="5" t="s">
        <v>9</v>
      </c>
      <c r="D22" s="5">
        <f>142830.94+269802.63</f>
        <v>412633.57</v>
      </c>
    </row>
    <row r="23" spans="1:4" ht="17.25" customHeight="1">
      <c r="A23" s="25">
        <v>12</v>
      </c>
      <c r="B23" s="31" t="s">
        <v>100</v>
      </c>
      <c r="C23" s="5" t="s">
        <v>9</v>
      </c>
      <c r="D23" s="5">
        <f>D22</f>
        <v>412633.57</v>
      </c>
    </row>
    <row r="24" spans="1:4" ht="17.25" customHeight="1">
      <c r="A24" s="25">
        <v>13</v>
      </c>
      <c r="B24" s="31" t="s">
        <v>101</v>
      </c>
      <c r="C24" s="5" t="s">
        <v>9</v>
      </c>
      <c r="D24" s="5">
        <v>0</v>
      </c>
    </row>
    <row r="25" spans="1:4" ht="17.25" customHeight="1">
      <c r="A25" s="25">
        <v>14</v>
      </c>
      <c r="B25" s="31" t="s">
        <v>62</v>
      </c>
      <c r="C25" s="5" t="s">
        <v>9</v>
      </c>
      <c r="D25" s="5">
        <v>0</v>
      </c>
    </row>
    <row r="26" spans="1:4" ht="32.25" customHeight="1">
      <c r="A26" s="25">
        <v>15</v>
      </c>
      <c r="B26" s="31" t="s">
        <v>63</v>
      </c>
      <c r="C26" s="5"/>
      <c r="D26" s="5">
        <v>0</v>
      </c>
    </row>
    <row r="27" spans="1:4" ht="17.25" customHeight="1">
      <c r="A27" s="25">
        <v>16</v>
      </c>
      <c r="B27" s="31" t="s">
        <v>64</v>
      </c>
      <c r="C27" s="5" t="s">
        <v>9</v>
      </c>
      <c r="D27" s="5">
        <v>0</v>
      </c>
    </row>
    <row r="28" spans="1:4" ht="17.25" customHeight="1">
      <c r="A28" s="25">
        <v>17</v>
      </c>
      <c r="B28" s="32" t="s">
        <v>14</v>
      </c>
      <c r="C28" s="5" t="s">
        <v>9</v>
      </c>
      <c r="D28" s="5">
        <f>D22</f>
        <v>412633.57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5" t="s">
        <v>9</v>
      </c>
      <c r="D30" s="5">
        <v>0</v>
      </c>
    </row>
    <row r="31" spans="1:4" ht="17.25" customHeight="1">
      <c r="A31" s="25">
        <v>20</v>
      </c>
      <c r="B31" s="31" t="s">
        <v>104</v>
      </c>
      <c r="C31" s="5" t="s">
        <v>9</v>
      </c>
      <c r="D31" s="5">
        <v>111584.3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5"/>
      <c r="D33" s="2" t="s">
        <v>43</v>
      </c>
    </row>
    <row r="34" spans="1:4" ht="33.75" customHeight="1">
      <c r="A34" s="25">
        <v>22</v>
      </c>
      <c r="B34" s="14" t="s">
        <v>16</v>
      </c>
      <c r="C34" s="5"/>
      <c r="D34" s="2" t="s">
        <v>39</v>
      </c>
    </row>
    <row r="35" spans="1:4" ht="17.25" customHeight="1">
      <c r="A35" s="25">
        <v>23</v>
      </c>
      <c r="B35" s="14" t="s">
        <v>17</v>
      </c>
      <c r="C35" s="5"/>
      <c r="D35" s="7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5" t="s">
        <v>20</v>
      </c>
      <c r="D37" s="5">
        <v>0</v>
      </c>
    </row>
    <row r="38" spans="1:4" ht="17.25" customHeight="1">
      <c r="A38" s="25">
        <v>25</v>
      </c>
      <c r="B38" s="4" t="s">
        <v>21</v>
      </c>
      <c r="C38" s="5" t="s">
        <v>20</v>
      </c>
      <c r="D38" s="5">
        <v>0</v>
      </c>
    </row>
    <row r="39" spans="1:4" ht="34.5" customHeight="1">
      <c r="A39" s="25">
        <v>26</v>
      </c>
      <c r="B39" s="36" t="s">
        <v>106</v>
      </c>
      <c r="C39" s="5" t="s">
        <v>20</v>
      </c>
      <c r="D39" s="5">
        <v>0</v>
      </c>
    </row>
    <row r="40" spans="1:4" ht="17.25" customHeight="1">
      <c r="A40" s="25">
        <v>27</v>
      </c>
      <c r="B40" s="4" t="s">
        <v>22</v>
      </c>
      <c r="C40" s="5" t="s">
        <v>9</v>
      </c>
      <c r="D40" s="5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5" t="s">
        <v>9</v>
      </c>
      <c r="D43" s="5">
        <v>0</v>
      </c>
    </row>
    <row r="44" spans="1:4" ht="18.75" customHeight="1">
      <c r="A44" s="25">
        <v>30</v>
      </c>
      <c r="B44" s="36" t="s">
        <v>99</v>
      </c>
      <c r="C44" s="5" t="s">
        <v>9</v>
      </c>
      <c r="D44" s="5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5" t="s">
        <v>9</v>
      </c>
      <c r="D46" s="5">
        <v>0</v>
      </c>
    </row>
    <row r="47" spans="1:4" ht="17.25" customHeight="1">
      <c r="A47" s="25">
        <v>33</v>
      </c>
      <c r="B47" s="36" t="s">
        <v>110</v>
      </c>
      <c r="C47" s="5" t="s">
        <v>9</v>
      </c>
      <c r="D47" s="5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3219.1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52699.45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51662.46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13767.17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52699.45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f>D55</f>
        <v>52699.45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5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5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5">
        <v>0</v>
      </c>
    </row>
  </sheetData>
  <sheetProtection/>
  <mergeCells count="9">
    <mergeCell ref="A8:D8"/>
    <mergeCell ref="A9:D9"/>
    <mergeCell ref="A64:D64"/>
    <mergeCell ref="A14:D14"/>
    <mergeCell ref="A36:D36"/>
    <mergeCell ref="A41:D41"/>
    <mergeCell ref="A48:D48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2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96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ht="32.25" customHeight="1">
      <c r="A15" s="30"/>
      <c r="B15" s="27" t="s">
        <v>98</v>
      </c>
      <c r="C15" s="27" t="s">
        <v>9</v>
      </c>
      <c r="D15" s="37">
        <v>0</v>
      </c>
    </row>
    <row r="16" spans="1:4" ht="28.5" customHeight="1">
      <c r="A16" s="25">
        <v>4</v>
      </c>
      <c r="B16" s="35" t="s">
        <v>8</v>
      </c>
      <c r="C16" s="24" t="s">
        <v>9</v>
      </c>
      <c r="D16" s="24">
        <v>175699.94</v>
      </c>
    </row>
    <row r="17" spans="1:4" ht="18.75" customHeight="1">
      <c r="A17" s="25">
        <v>6</v>
      </c>
      <c r="B17" s="31" t="s">
        <v>99</v>
      </c>
      <c r="C17" s="24" t="s">
        <v>9</v>
      </c>
      <c r="D17" s="24">
        <v>152431.84</v>
      </c>
    </row>
    <row r="18" spans="1:4" ht="32.25" customHeight="1">
      <c r="A18" s="25">
        <v>7</v>
      </c>
      <c r="B18" s="32" t="s">
        <v>10</v>
      </c>
      <c r="C18" s="24" t="s">
        <v>9</v>
      </c>
      <c r="D18" s="24">
        <f>105381.79+499833.66</f>
        <v>605215.45</v>
      </c>
    </row>
    <row r="19" spans="1:4" ht="17.25" customHeight="1">
      <c r="A19" s="25">
        <v>8</v>
      </c>
      <c r="B19" s="14" t="s">
        <v>11</v>
      </c>
      <c r="C19" s="24" t="s">
        <v>9</v>
      </c>
      <c r="D19" s="24">
        <f>499833.66-D21</f>
        <v>407870.13999999996</v>
      </c>
    </row>
    <row r="20" spans="1:4" ht="17.25" customHeight="1">
      <c r="A20" s="25">
        <v>9</v>
      </c>
      <c r="B20" s="14" t="s">
        <v>12</v>
      </c>
      <c r="C20" s="24" t="s">
        <v>9</v>
      </c>
      <c r="D20" s="24">
        <v>105381.79</v>
      </c>
    </row>
    <row r="21" spans="1:4" ht="17.25" customHeight="1">
      <c r="A21" s="25">
        <v>10</v>
      </c>
      <c r="B21" s="14" t="s">
        <v>13</v>
      </c>
      <c r="C21" s="24" t="s">
        <v>9</v>
      </c>
      <c r="D21" s="24">
        <v>91963.52</v>
      </c>
    </row>
    <row r="22" spans="1:4" ht="16.5" customHeight="1">
      <c r="A22" s="25">
        <v>11</v>
      </c>
      <c r="B22" s="32" t="s">
        <v>61</v>
      </c>
      <c r="C22" s="24" t="s">
        <v>9</v>
      </c>
      <c r="D22" s="24">
        <f>77417.04+499833.66</f>
        <v>577250.7</v>
      </c>
    </row>
    <row r="23" spans="1:4" ht="17.25" customHeight="1">
      <c r="A23" s="25">
        <v>12</v>
      </c>
      <c r="B23" s="31" t="s">
        <v>100</v>
      </c>
      <c r="C23" s="24" t="s">
        <v>9</v>
      </c>
      <c r="D23" s="24">
        <f>D22</f>
        <v>577250.7</v>
      </c>
    </row>
    <row r="24" spans="1:4" ht="17.25" customHeight="1">
      <c r="A24" s="25">
        <v>13</v>
      </c>
      <c r="B24" s="31" t="s">
        <v>101</v>
      </c>
      <c r="C24" s="24" t="s">
        <v>9</v>
      </c>
      <c r="D24" s="24">
        <v>0</v>
      </c>
    </row>
    <row r="25" spans="1:4" ht="17.25" customHeight="1">
      <c r="A25" s="25">
        <v>14</v>
      </c>
      <c r="B25" s="31" t="s">
        <v>62</v>
      </c>
      <c r="C25" s="24" t="s">
        <v>9</v>
      </c>
      <c r="D25" s="24">
        <v>0</v>
      </c>
    </row>
    <row r="26" spans="1:4" ht="32.25" customHeight="1">
      <c r="A26" s="25">
        <v>15</v>
      </c>
      <c r="B26" s="31" t="s">
        <v>63</v>
      </c>
      <c r="C26" s="24"/>
      <c r="D26" s="24">
        <v>0</v>
      </c>
    </row>
    <row r="27" spans="1:4" ht="17.25" customHeight="1">
      <c r="A27" s="25">
        <v>16</v>
      </c>
      <c r="B27" s="31" t="s">
        <v>64</v>
      </c>
      <c r="C27" s="24" t="s">
        <v>9</v>
      </c>
      <c r="D27" s="24">
        <v>0</v>
      </c>
    </row>
    <row r="28" spans="1:4" ht="17.25" customHeight="1">
      <c r="A28" s="25">
        <v>17</v>
      </c>
      <c r="B28" s="32" t="s">
        <v>14</v>
      </c>
      <c r="C28" s="24" t="s">
        <v>9</v>
      </c>
      <c r="D28" s="24">
        <f>D23+D16</f>
        <v>752950.6399999999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4" t="s">
        <v>9</v>
      </c>
      <c r="D30" s="24">
        <v>0</v>
      </c>
    </row>
    <row r="31" spans="1:4" ht="17.25" customHeight="1">
      <c r="A31" s="25">
        <v>20</v>
      </c>
      <c r="B31" s="31" t="s">
        <v>104</v>
      </c>
      <c r="C31" s="24" t="s">
        <v>9</v>
      </c>
      <c r="D31" s="24">
        <v>180396.59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4"/>
      <c r="D33" s="2" t="s">
        <v>43</v>
      </c>
    </row>
    <row r="34" spans="1:4" ht="33.75" customHeight="1">
      <c r="A34" s="25">
        <v>22</v>
      </c>
      <c r="B34" s="14" t="s">
        <v>16</v>
      </c>
      <c r="C34" s="24"/>
      <c r="D34" s="2" t="s">
        <v>39</v>
      </c>
    </row>
    <row r="35" spans="1:4" ht="17.25" customHeight="1">
      <c r="A35" s="25">
        <v>23</v>
      </c>
      <c r="B35" s="14" t="s">
        <v>17</v>
      </c>
      <c r="C35" s="24"/>
      <c r="D35" s="24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4" t="s">
        <v>20</v>
      </c>
      <c r="D37" s="24">
        <v>0</v>
      </c>
    </row>
    <row r="38" spans="1:4" ht="17.25" customHeight="1">
      <c r="A38" s="25">
        <v>25</v>
      </c>
      <c r="B38" s="4" t="s">
        <v>21</v>
      </c>
      <c r="C38" s="24" t="s">
        <v>20</v>
      </c>
      <c r="D38" s="24">
        <v>0</v>
      </c>
    </row>
    <row r="39" spans="1:4" ht="34.5" customHeight="1">
      <c r="A39" s="25">
        <v>26</v>
      </c>
      <c r="B39" s="36" t="s">
        <v>106</v>
      </c>
      <c r="C39" s="24" t="s">
        <v>20</v>
      </c>
      <c r="D39" s="24">
        <v>0</v>
      </c>
    </row>
    <row r="40" spans="1:4" ht="17.25" customHeight="1">
      <c r="A40" s="25">
        <v>27</v>
      </c>
      <c r="B40" s="4" t="s">
        <v>22</v>
      </c>
      <c r="C40" s="24" t="s">
        <v>9</v>
      </c>
      <c r="D40" s="24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24" t="s">
        <v>9</v>
      </c>
      <c r="D43" s="24">
        <v>0</v>
      </c>
    </row>
    <row r="44" spans="1:4" ht="18.75" customHeight="1">
      <c r="A44" s="25">
        <v>30</v>
      </c>
      <c r="B44" s="36" t="s">
        <v>99</v>
      </c>
      <c r="C44" s="24" t="s">
        <v>9</v>
      </c>
      <c r="D44" s="24">
        <v>0</v>
      </c>
    </row>
    <row r="45" spans="1:4" ht="18.75" customHeight="1">
      <c r="A45" s="25">
        <v>31</v>
      </c>
      <c r="B45" s="36" t="s">
        <v>109</v>
      </c>
      <c r="C45" s="25"/>
      <c r="D45" s="25"/>
    </row>
    <row r="46" spans="1:4" ht="35.25" customHeight="1">
      <c r="A46" s="25">
        <v>32</v>
      </c>
      <c r="B46" s="4" t="s">
        <v>24</v>
      </c>
      <c r="C46" s="24" t="s">
        <v>9</v>
      </c>
      <c r="D46" s="24">
        <v>0</v>
      </c>
    </row>
    <row r="47" spans="1:4" ht="17.25" customHeight="1">
      <c r="A47" s="25">
        <v>33</v>
      </c>
      <c r="B47" s="36" t="s">
        <v>110</v>
      </c>
      <c r="C47" s="24" t="s">
        <v>9</v>
      </c>
      <c r="D47" s="24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5712.22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93558.39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88764.48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23061.72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93558.39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f>D55</f>
        <v>93558.39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4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4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4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51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5" t="s">
        <v>9</v>
      </c>
      <c r="D16" s="5">
        <v>0</v>
      </c>
    </row>
    <row r="17" spans="1:4" ht="18.75" customHeight="1">
      <c r="A17" s="25">
        <v>6</v>
      </c>
      <c r="B17" s="31" t="s">
        <v>99</v>
      </c>
      <c r="C17" s="5" t="s">
        <v>9</v>
      </c>
      <c r="D17" s="5">
        <v>86237.59</v>
      </c>
    </row>
    <row r="18" spans="1:4" ht="32.25" customHeight="1">
      <c r="A18" s="25">
        <v>7</v>
      </c>
      <c r="B18" s="32" t="s">
        <v>10</v>
      </c>
      <c r="C18" s="5" t="s">
        <v>9</v>
      </c>
      <c r="D18" s="5">
        <f>194973.13+357217.13</f>
        <v>552190.26</v>
      </c>
    </row>
    <row r="19" spans="1:4" ht="17.25" customHeight="1">
      <c r="A19" s="25">
        <v>8</v>
      </c>
      <c r="B19" s="14" t="s">
        <v>11</v>
      </c>
      <c r="C19" s="5" t="s">
        <v>9</v>
      </c>
      <c r="D19" s="5">
        <f>357217.13-D21</f>
        <v>289051.98</v>
      </c>
    </row>
    <row r="20" spans="1:4" ht="17.25" customHeight="1">
      <c r="A20" s="25">
        <v>9</v>
      </c>
      <c r="B20" s="14" t="s">
        <v>12</v>
      </c>
      <c r="C20" s="5" t="s">
        <v>9</v>
      </c>
      <c r="D20" s="5">
        <f>194973.13</f>
        <v>194973.13</v>
      </c>
    </row>
    <row r="21" spans="1:4" ht="17.25" customHeight="1">
      <c r="A21" s="25">
        <v>10</v>
      </c>
      <c r="B21" s="14" t="s">
        <v>13</v>
      </c>
      <c r="C21" s="5" t="s">
        <v>9</v>
      </c>
      <c r="D21" s="5">
        <f>68165.15</f>
        <v>68165.15</v>
      </c>
    </row>
    <row r="22" spans="1:4" ht="16.5" customHeight="1">
      <c r="A22" s="25">
        <v>11</v>
      </c>
      <c r="B22" s="32" t="s">
        <v>61</v>
      </c>
      <c r="C22" s="5" t="s">
        <v>9</v>
      </c>
      <c r="D22" s="5">
        <f>201486.58+357217.13</f>
        <v>558703.71</v>
      </c>
    </row>
    <row r="23" spans="1:4" ht="17.25" customHeight="1">
      <c r="A23" s="25">
        <v>12</v>
      </c>
      <c r="B23" s="31" t="s">
        <v>100</v>
      </c>
      <c r="C23" s="5" t="s">
        <v>9</v>
      </c>
      <c r="D23" s="5">
        <f>D22</f>
        <v>558703.71</v>
      </c>
    </row>
    <row r="24" spans="1:4" ht="17.25" customHeight="1">
      <c r="A24" s="25">
        <v>13</v>
      </c>
      <c r="B24" s="31" t="s">
        <v>101</v>
      </c>
      <c r="C24" s="5" t="s">
        <v>9</v>
      </c>
      <c r="D24" s="5">
        <v>0</v>
      </c>
    </row>
    <row r="25" spans="1:4" ht="17.25" customHeight="1">
      <c r="A25" s="25">
        <v>14</v>
      </c>
      <c r="B25" s="31" t="s">
        <v>62</v>
      </c>
      <c r="C25" s="5" t="s">
        <v>9</v>
      </c>
      <c r="D25" s="5">
        <v>0</v>
      </c>
    </row>
    <row r="26" spans="1:4" ht="32.25" customHeight="1">
      <c r="A26" s="25">
        <v>15</v>
      </c>
      <c r="B26" s="31" t="s">
        <v>63</v>
      </c>
      <c r="C26" s="5"/>
      <c r="D26" s="5">
        <v>0</v>
      </c>
    </row>
    <row r="27" spans="1:4" ht="17.25" customHeight="1">
      <c r="A27" s="25">
        <v>16</v>
      </c>
      <c r="B27" s="31" t="s">
        <v>64</v>
      </c>
      <c r="C27" s="5" t="s">
        <v>9</v>
      </c>
      <c r="D27" s="5">
        <v>0</v>
      </c>
    </row>
    <row r="28" spans="1:4" ht="17.25" customHeight="1">
      <c r="A28" s="25">
        <v>17</v>
      </c>
      <c r="B28" s="32" t="s">
        <v>14</v>
      </c>
      <c r="C28" s="5" t="s">
        <v>9</v>
      </c>
      <c r="D28" s="5">
        <f>D22</f>
        <v>558703.71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5" t="s">
        <v>9</v>
      </c>
      <c r="D30" s="5">
        <v>45243.37</v>
      </c>
    </row>
    <row r="31" spans="1:4" ht="17.25" customHeight="1">
      <c r="A31" s="25">
        <v>20</v>
      </c>
      <c r="B31" s="31" t="s">
        <v>104</v>
      </c>
      <c r="C31" s="5" t="s">
        <v>9</v>
      </c>
      <c r="D31" s="5">
        <v>79724.14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5"/>
      <c r="D33" s="2" t="s">
        <v>43</v>
      </c>
    </row>
    <row r="34" spans="1:4" ht="33.75" customHeight="1">
      <c r="A34" s="25">
        <v>22</v>
      </c>
      <c r="B34" s="14" t="s">
        <v>16</v>
      </c>
      <c r="C34" s="5"/>
      <c r="D34" s="2" t="s">
        <v>39</v>
      </c>
    </row>
    <row r="35" spans="1:4" ht="17.25" customHeight="1">
      <c r="A35" s="25">
        <v>23</v>
      </c>
      <c r="B35" s="14" t="s">
        <v>17</v>
      </c>
      <c r="C35" s="5"/>
      <c r="D35" s="7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5" t="s">
        <v>20</v>
      </c>
      <c r="D37" s="5">
        <v>0</v>
      </c>
    </row>
    <row r="38" spans="1:4" ht="17.25" customHeight="1">
      <c r="A38" s="25">
        <v>25</v>
      </c>
      <c r="B38" s="4" t="s">
        <v>21</v>
      </c>
      <c r="C38" s="5" t="s">
        <v>20</v>
      </c>
      <c r="D38" s="5">
        <v>0</v>
      </c>
    </row>
    <row r="39" spans="1:4" ht="34.5" customHeight="1">
      <c r="A39" s="25">
        <v>26</v>
      </c>
      <c r="B39" s="36" t="s">
        <v>106</v>
      </c>
      <c r="C39" s="5" t="s">
        <v>20</v>
      </c>
      <c r="D39" s="5">
        <v>0</v>
      </c>
    </row>
    <row r="40" spans="1:4" ht="17.25" customHeight="1">
      <c r="A40" s="25">
        <v>27</v>
      </c>
      <c r="B40" s="4" t="s">
        <v>22</v>
      </c>
      <c r="C40" s="5" t="s">
        <v>9</v>
      </c>
      <c r="D40" s="5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5" t="s">
        <v>9</v>
      </c>
      <c r="D43" s="5">
        <v>0</v>
      </c>
    </row>
    <row r="44" spans="1:4" ht="18.75" customHeight="1">
      <c r="A44" s="25">
        <v>30</v>
      </c>
      <c r="B44" s="36" t="s">
        <v>99</v>
      </c>
      <c r="C44" s="5" t="s">
        <v>9</v>
      </c>
      <c r="D44" s="5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5" t="s">
        <v>9</v>
      </c>
      <c r="D46" s="5">
        <v>0</v>
      </c>
    </row>
    <row r="47" spans="1:4" ht="17.25" customHeight="1">
      <c r="A47" s="25">
        <v>33</v>
      </c>
      <c r="B47" s="36" t="s">
        <v>110</v>
      </c>
      <c r="C47" s="5" t="s">
        <v>9</v>
      </c>
      <c r="D47" s="5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4234.56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69352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69792.92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10200.45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69352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f>D55</f>
        <v>69352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5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5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5">
        <v>0</v>
      </c>
    </row>
  </sheetData>
  <sheetProtection/>
  <mergeCells count="9">
    <mergeCell ref="A8:D8"/>
    <mergeCell ref="A9:D9"/>
    <mergeCell ref="A64:D64"/>
    <mergeCell ref="A14:D14"/>
    <mergeCell ref="A36:D36"/>
    <mergeCell ref="A41:D41"/>
    <mergeCell ref="A48:D48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50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5" t="s">
        <v>9</v>
      </c>
      <c r="D16" s="5">
        <v>0</v>
      </c>
    </row>
    <row r="17" spans="1:4" ht="18.75" customHeight="1">
      <c r="A17" s="25">
        <v>6</v>
      </c>
      <c r="B17" s="31" t="s">
        <v>99</v>
      </c>
      <c r="C17" s="5" t="s">
        <v>9</v>
      </c>
      <c r="D17" s="5">
        <v>118093.2</v>
      </c>
    </row>
    <row r="18" spans="1:4" ht="32.25" customHeight="1">
      <c r="A18" s="25">
        <v>7</v>
      </c>
      <c r="B18" s="32" t="s">
        <v>10</v>
      </c>
      <c r="C18" s="5" t="s">
        <v>9</v>
      </c>
      <c r="D18" s="5">
        <f>81498.07+388146.3</f>
        <v>469644.37</v>
      </c>
    </row>
    <row r="19" spans="1:4" ht="17.25" customHeight="1">
      <c r="A19" s="25">
        <v>8</v>
      </c>
      <c r="B19" s="14" t="s">
        <v>11</v>
      </c>
      <c r="C19" s="5" t="s">
        <v>9</v>
      </c>
      <c r="D19" s="5">
        <f>388146.3-D21</f>
        <v>317026.16</v>
      </c>
    </row>
    <row r="20" spans="1:4" ht="17.25" customHeight="1">
      <c r="A20" s="25">
        <v>9</v>
      </c>
      <c r="B20" s="14" t="s">
        <v>12</v>
      </c>
      <c r="C20" s="5" t="s">
        <v>9</v>
      </c>
      <c r="D20" s="5">
        <f>81498.07</f>
        <v>81498.07</v>
      </c>
    </row>
    <row r="21" spans="1:4" ht="17.25" customHeight="1">
      <c r="A21" s="25">
        <v>10</v>
      </c>
      <c r="B21" s="14" t="s">
        <v>13</v>
      </c>
      <c r="C21" s="5" t="s">
        <v>9</v>
      </c>
      <c r="D21" s="5">
        <f>71120.14</f>
        <v>71120.14</v>
      </c>
    </row>
    <row r="22" spans="1:4" ht="16.5" customHeight="1">
      <c r="A22" s="25">
        <v>11</v>
      </c>
      <c r="B22" s="32" t="s">
        <v>61</v>
      </c>
      <c r="C22" s="5" t="s">
        <v>9</v>
      </c>
      <c r="D22" s="5">
        <f>65067.41+388146.3</f>
        <v>453213.70999999996</v>
      </c>
    </row>
    <row r="23" spans="1:4" ht="17.25" customHeight="1">
      <c r="A23" s="25">
        <v>12</v>
      </c>
      <c r="B23" s="31" t="s">
        <v>100</v>
      </c>
      <c r="C23" s="5" t="s">
        <v>9</v>
      </c>
      <c r="D23" s="5">
        <f>D22</f>
        <v>453213.70999999996</v>
      </c>
    </row>
    <row r="24" spans="1:4" ht="17.25" customHeight="1">
      <c r="A24" s="25">
        <v>13</v>
      </c>
      <c r="B24" s="31" t="s">
        <v>101</v>
      </c>
      <c r="C24" s="5" t="s">
        <v>9</v>
      </c>
      <c r="D24" s="5">
        <v>0</v>
      </c>
    </row>
    <row r="25" spans="1:4" ht="17.25" customHeight="1">
      <c r="A25" s="25">
        <v>14</v>
      </c>
      <c r="B25" s="31" t="s">
        <v>62</v>
      </c>
      <c r="C25" s="5" t="s">
        <v>9</v>
      </c>
      <c r="D25" s="5">
        <v>0</v>
      </c>
    </row>
    <row r="26" spans="1:4" ht="32.25" customHeight="1">
      <c r="A26" s="25">
        <v>15</v>
      </c>
      <c r="B26" s="31" t="s">
        <v>63</v>
      </c>
      <c r="C26" s="5"/>
      <c r="D26" s="5">
        <v>0</v>
      </c>
    </row>
    <row r="27" spans="1:4" ht="17.25" customHeight="1">
      <c r="A27" s="25">
        <v>16</v>
      </c>
      <c r="B27" s="31" t="s">
        <v>64</v>
      </c>
      <c r="C27" s="5" t="s">
        <v>9</v>
      </c>
      <c r="D27" s="5">
        <v>0</v>
      </c>
    </row>
    <row r="28" spans="1:4" ht="17.25" customHeight="1">
      <c r="A28" s="25">
        <v>17</v>
      </c>
      <c r="B28" s="32" t="s">
        <v>14</v>
      </c>
      <c r="C28" s="5" t="s">
        <v>9</v>
      </c>
      <c r="D28" s="5">
        <f>D22</f>
        <v>453213.70999999996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5" t="s">
        <v>9</v>
      </c>
      <c r="D30" s="5">
        <v>0</v>
      </c>
    </row>
    <row r="31" spans="1:4" ht="17.25" customHeight="1">
      <c r="A31" s="25">
        <v>20</v>
      </c>
      <c r="B31" s="31" t="s">
        <v>104</v>
      </c>
      <c r="C31" s="5" t="s">
        <v>9</v>
      </c>
      <c r="D31" s="5">
        <v>134523.86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5"/>
      <c r="D33" s="2" t="s">
        <v>43</v>
      </c>
    </row>
    <row r="34" spans="1:4" ht="33.75" customHeight="1">
      <c r="A34" s="25">
        <v>22</v>
      </c>
      <c r="B34" s="14" t="s">
        <v>16</v>
      </c>
      <c r="C34" s="5"/>
      <c r="D34" s="2" t="s">
        <v>39</v>
      </c>
    </row>
    <row r="35" spans="1:4" ht="17.25" customHeight="1">
      <c r="A35" s="25">
        <v>23</v>
      </c>
      <c r="B35" s="14" t="s">
        <v>17</v>
      </c>
      <c r="C35" s="5"/>
      <c r="D35" s="7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5" t="s">
        <v>20</v>
      </c>
      <c r="D37" s="5">
        <v>0</v>
      </c>
    </row>
    <row r="38" spans="1:4" ht="17.25" customHeight="1">
      <c r="A38" s="25">
        <v>25</v>
      </c>
      <c r="B38" s="4" t="s">
        <v>21</v>
      </c>
      <c r="C38" s="5" t="s">
        <v>20</v>
      </c>
      <c r="D38" s="5">
        <v>0</v>
      </c>
    </row>
    <row r="39" spans="1:4" ht="34.5" customHeight="1">
      <c r="A39" s="25">
        <v>26</v>
      </c>
      <c r="B39" s="36" t="s">
        <v>106</v>
      </c>
      <c r="C39" s="5" t="s">
        <v>20</v>
      </c>
      <c r="D39" s="5">
        <v>0</v>
      </c>
    </row>
    <row r="40" spans="1:4" ht="17.25" customHeight="1">
      <c r="A40" s="25">
        <v>27</v>
      </c>
      <c r="B40" s="4" t="s">
        <v>22</v>
      </c>
      <c r="C40" s="5" t="s">
        <v>9</v>
      </c>
      <c r="D40" s="5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5" t="s">
        <v>9</v>
      </c>
      <c r="D43" s="5">
        <v>0</v>
      </c>
    </row>
    <row r="44" spans="1:4" ht="18.75" customHeight="1">
      <c r="A44" s="25">
        <v>30</v>
      </c>
      <c r="B44" s="36" t="s">
        <v>99</v>
      </c>
      <c r="C44" s="5" t="s">
        <v>9</v>
      </c>
      <c r="D44" s="5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5" t="s">
        <v>9</v>
      </c>
      <c r="D46" s="5">
        <v>0</v>
      </c>
    </row>
    <row r="47" spans="1:4" ht="17.25" customHeight="1">
      <c r="A47" s="25">
        <v>33</v>
      </c>
      <c r="B47" s="36" t="s">
        <v>110</v>
      </c>
      <c r="C47" s="5" t="s">
        <v>9</v>
      </c>
      <c r="D47" s="5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4417.4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72355.24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68673.03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18513.12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72355.24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f>D55</f>
        <v>72355.24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5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5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5">
        <v>0</v>
      </c>
    </row>
  </sheetData>
  <sheetProtection/>
  <mergeCells count="9">
    <mergeCell ref="A8:D8"/>
    <mergeCell ref="A9:D9"/>
    <mergeCell ref="A64:D64"/>
    <mergeCell ref="A14:D14"/>
    <mergeCell ref="A36:D36"/>
    <mergeCell ref="A41:D41"/>
    <mergeCell ref="A48:D48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47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5" t="s">
        <v>9</v>
      </c>
      <c r="D16" s="5">
        <v>0</v>
      </c>
    </row>
    <row r="17" spans="1:4" ht="18.75" customHeight="1">
      <c r="A17" s="25">
        <v>6</v>
      </c>
      <c r="B17" s="31" t="s">
        <v>99</v>
      </c>
      <c r="C17" s="5" t="s">
        <v>9</v>
      </c>
      <c r="D17" s="5">
        <v>80307.81</v>
      </c>
    </row>
    <row r="18" spans="1:4" ht="32.25" customHeight="1">
      <c r="A18" s="25">
        <v>7</v>
      </c>
      <c r="B18" s="32" t="s">
        <v>10</v>
      </c>
      <c r="C18" s="5" t="s">
        <v>9</v>
      </c>
      <c r="D18" s="5">
        <f>208318.08+375958.87</f>
        <v>584276.95</v>
      </c>
    </row>
    <row r="19" spans="1:4" ht="17.25" customHeight="1">
      <c r="A19" s="25">
        <v>8</v>
      </c>
      <c r="B19" s="14" t="s">
        <v>11</v>
      </c>
      <c r="C19" s="5" t="s">
        <v>9</v>
      </c>
      <c r="D19" s="5">
        <f>375958.87-D21</f>
        <v>303904.93</v>
      </c>
    </row>
    <row r="20" spans="1:4" ht="17.25" customHeight="1">
      <c r="A20" s="25">
        <v>9</v>
      </c>
      <c r="B20" s="14" t="s">
        <v>12</v>
      </c>
      <c r="C20" s="5" t="s">
        <v>9</v>
      </c>
      <c r="D20" s="5">
        <f>208318.08</f>
        <v>208318.08</v>
      </c>
    </row>
    <row r="21" spans="1:4" ht="17.25" customHeight="1">
      <c r="A21" s="25">
        <v>10</v>
      </c>
      <c r="B21" s="14" t="s">
        <v>13</v>
      </c>
      <c r="C21" s="5" t="s">
        <v>9</v>
      </c>
      <c r="D21" s="5">
        <f>72053.94</f>
        <v>72053.94</v>
      </c>
    </row>
    <row r="22" spans="1:4" ht="16.5" customHeight="1">
      <c r="A22" s="25">
        <v>11</v>
      </c>
      <c r="B22" s="32" t="s">
        <v>61</v>
      </c>
      <c r="C22" s="5" t="s">
        <v>9</v>
      </c>
      <c r="D22" s="5">
        <f>181650.5+375958.87</f>
        <v>557609.37</v>
      </c>
    </row>
    <row r="23" spans="1:4" ht="17.25" customHeight="1">
      <c r="A23" s="25">
        <v>12</v>
      </c>
      <c r="B23" s="31" t="s">
        <v>100</v>
      </c>
      <c r="C23" s="5" t="s">
        <v>9</v>
      </c>
      <c r="D23" s="5">
        <f>D22</f>
        <v>557609.37</v>
      </c>
    </row>
    <row r="24" spans="1:4" ht="17.25" customHeight="1">
      <c r="A24" s="25">
        <v>13</v>
      </c>
      <c r="B24" s="31" t="s">
        <v>101</v>
      </c>
      <c r="C24" s="5" t="s">
        <v>9</v>
      </c>
      <c r="D24" s="5">
        <v>0</v>
      </c>
    </row>
    <row r="25" spans="1:4" ht="17.25" customHeight="1">
      <c r="A25" s="25">
        <v>14</v>
      </c>
      <c r="B25" s="31" t="s">
        <v>62</v>
      </c>
      <c r="C25" s="5" t="s">
        <v>9</v>
      </c>
      <c r="D25" s="5">
        <v>0</v>
      </c>
    </row>
    <row r="26" spans="1:4" ht="32.25" customHeight="1">
      <c r="A26" s="25">
        <v>15</v>
      </c>
      <c r="B26" s="31" t="s">
        <v>63</v>
      </c>
      <c r="C26" s="5"/>
      <c r="D26" s="5">
        <v>0</v>
      </c>
    </row>
    <row r="27" spans="1:4" ht="17.25" customHeight="1">
      <c r="A27" s="25">
        <v>16</v>
      </c>
      <c r="B27" s="31" t="s">
        <v>64</v>
      </c>
      <c r="C27" s="5" t="s">
        <v>9</v>
      </c>
      <c r="D27" s="5">
        <v>0</v>
      </c>
    </row>
    <row r="28" spans="1:4" ht="17.25" customHeight="1">
      <c r="A28" s="25">
        <v>17</v>
      </c>
      <c r="B28" s="32" t="s">
        <v>14</v>
      </c>
      <c r="C28" s="5" t="s">
        <v>9</v>
      </c>
      <c r="D28" s="5">
        <f>D22</f>
        <v>557609.37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5" t="s">
        <v>9</v>
      </c>
      <c r="D30" s="5">
        <v>0</v>
      </c>
    </row>
    <row r="31" spans="1:4" ht="17.25" customHeight="1">
      <c r="A31" s="25">
        <v>20</v>
      </c>
      <c r="B31" s="31" t="s">
        <v>104</v>
      </c>
      <c r="C31" s="5" t="s">
        <v>9</v>
      </c>
      <c r="D31" s="5">
        <v>106975.39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5"/>
      <c r="D33" s="2" t="s">
        <v>43</v>
      </c>
    </row>
    <row r="34" spans="1:4" ht="33.75" customHeight="1">
      <c r="A34" s="25">
        <v>22</v>
      </c>
      <c r="B34" s="14" t="s">
        <v>16</v>
      </c>
      <c r="C34" s="5"/>
      <c r="D34" s="2" t="s">
        <v>39</v>
      </c>
    </row>
    <row r="35" spans="1:4" ht="17.25" customHeight="1">
      <c r="A35" s="25">
        <v>23</v>
      </c>
      <c r="B35" s="14" t="s">
        <v>17</v>
      </c>
      <c r="C35" s="5"/>
      <c r="D35" s="7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5" t="s">
        <v>20</v>
      </c>
      <c r="D37" s="5">
        <v>0</v>
      </c>
    </row>
    <row r="38" spans="1:4" ht="17.25" customHeight="1">
      <c r="A38" s="25">
        <v>25</v>
      </c>
      <c r="B38" s="4" t="s">
        <v>21</v>
      </c>
      <c r="C38" s="5" t="s">
        <v>20</v>
      </c>
      <c r="D38" s="5">
        <v>0</v>
      </c>
    </row>
    <row r="39" spans="1:4" ht="34.5" customHeight="1">
      <c r="A39" s="25">
        <v>26</v>
      </c>
      <c r="B39" s="36" t="s">
        <v>106</v>
      </c>
      <c r="C39" s="5" t="s">
        <v>20</v>
      </c>
      <c r="D39" s="5">
        <v>0</v>
      </c>
    </row>
    <row r="40" spans="1:4" ht="17.25" customHeight="1">
      <c r="A40" s="25">
        <v>27</v>
      </c>
      <c r="B40" s="4" t="s">
        <v>22</v>
      </c>
      <c r="C40" s="5" t="s">
        <v>9</v>
      </c>
      <c r="D40" s="5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5" t="s">
        <v>9</v>
      </c>
      <c r="D43" s="5">
        <v>0</v>
      </c>
    </row>
    <row r="44" spans="1:4" ht="18.75" customHeight="1">
      <c r="A44" s="25">
        <v>30</v>
      </c>
      <c r="B44" s="36" t="s">
        <v>99</v>
      </c>
      <c r="C44" s="5" t="s">
        <v>9</v>
      </c>
      <c r="D44" s="5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5" t="s">
        <v>9</v>
      </c>
      <c r="D46" s="5">
        <v>0</v>
      </c>
    </row>
    <row r="47" spans="1:4" ht="17.25" customHeight="1">
      <c r="A47" s="25">
        <v>33</v>
      </c>
      <c r="B47" s="36" t="s">
        <v>110</v>
      </c>
      <c r="C47" s="5" t="s">
        <v>9</v>
      </c>
      <c r="D47" s="5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4475.7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73303.66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68961.2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13698.22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73303.66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73303.66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5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5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5">
        <v>0</v>
      </c>
    </row>
  </sheetData>
  <sheetProtection/>
  <mergeCells count="9">
    <mergeCell ref="A8:D8"/>
    <mergeCell ref="A9:D9"/>
    <mergeCell ref="A64:D64"/>
    <mergeCell ref="A14:D14"/>
    <mergeCell ref="A36:D36"/>
    <mergeCell ref="A41:D41"/>
    <mergeCell ref="A48:D48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spans="2:3" ht="15">
      <c r="B1" s="15"/>
      <c r="C1" t="s">
        <v>31</v>
      </c>
    </row>
    <row r="2" spans="2:3" ht="15">
      <c r="B2" s="15"/>
      <c r="C2" t="s">
        <v>32</v>
      </c>
    </row>
    <row r="3" spans="2:3" ht="15">
      <c r="B3" s="15"/>
      <c r="C3" t="s">
        <v>33</v>
      </c>
    </row>
    <row r="4" spans="2:3" ht="15">
      <c r="B4" s="15"/>
      <c r="C4" t="s">
        <v>34</v>
      </c>
    </row>
    <row r="5" spans="2:3" ht="15">
      <c r="B5" s="15"/>
      <c r="C5" t="s">
        <v>35</v>
      </c>
    </row>
    <row r="6" spans="2:3" ht="15">
      <c r="B6" s="15"/>
      <c r="C6" t="s">
        <v>36</v>
      </c>
    </row>
    <row r="7" spans="1:2" ht="15">
      <c r="A7" s="38" t="s">
        <v>37</v>
      </c>
      <c r="B7" s="15"/>
    </row>
    <row r="8" spans="1:4" ht="15">
      <c r="A8" s="64" t="s">
        <v>29</v>
      </c>
      <c r="B8" s="64"/>
      <c r="C8" s="64"/>
      <c r="D8" s="64"/>
    </row>
    <row r="9" spans="1:4" ht="15">
      <c r="A9" s="65" t="s">
        <v>72</v>
      </c>
      <c r="B9" s="65"/>
      <c r="C9" s="65"/>
      <c r="D9" s="65"/>
    </row>
    <row r="10" spans="1:4" ht="30">
      <c r="A10" s="1" t="s">
        <v>0</v>
      </c>
      <c r="B10" s="2" t="s">
        <v>1</v>
      </c>
      <c r="C10" s="3" t="s">
        <v>2</v>
      </c>
      <c r="D10" s="20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20" t="s">
        <v>9</v>
      </c>
      <c r="D16" s="20">
        <v>0</v>
      </c>
    </row>
    <row r="17" spans="1:4" ht="18.75" customHeight="1">
      <c r="A17" s="25">
        <v>6</v>
      </c>
      <c r="B17" s="31" t="s">
        <v>99</v>
      </c>
      <c r="C17" s="20" t="s">
        <v>9</v>
      </c>
      <c r="D17" s="20">
        <v>76398.95</v>
      </c>
    </row>
    <row r="18" spans="1:4" ht="32.25" customHeight="1">
      <c r="A18" s="25">
        <v>7</v>
      </c>
      <c r="B18" s="32" t="s">
        <v>10</v>
      </c>
      <c r="C18" s="20" t="s">
        <v>9</v>
      </c>
      <c r="D18" s="20">
        <f>50837.67+91289.92</f>
        <v>142127.59</v>
      </c>
    </row>
    <row r="19" spans="1:4" ht="17.25" customHeight="1">
      <c r="A19" s="25">
        <v>8</v>
      </c>
      <c r="B19" s="14" t="s">
        <v>11</v>
      </c>
      <c r="C19" s="20" t="s">
        <v>9</v>
      </c>
      <c r="D19" s="20">
        <f>91289.92-D21</f>
        <v>73763.45999999999</v>
      </c>
    </row>
    <row r="20" spans="1:4" ht="17.25" customHeight="1">
      <c r="A20" s="25">
        <v>9</v>
      </c>
      <c r="B20" s="14" t="s">
        <v>12</v>
      </c>
      <c r="C20" s="20" t="s">
        <v>9</v>
      </c>
      <c r="D20" s="20">
        <f>50837.67</f>
        <v>50837.67</v>
      </c>
    </row>
    <row r="21" spans="1:4" ht="17.25" customHeight="1">
      <c r="A21" s="25">
        <v>10</v>
      </c>
      <c r="B21" s="14" t="s">
        <v>13</v>
      </c>
      <c r="C21" s="20" t="s">
        <v>9</v>
      </c>
      <c r="D21" s="20">
        <f>17526.46</f>
        <v>17526.46</v>
      </c>
    </row>
    <row r="22" spans="1:4" ht="16.5" customHeight="1">
      <c r="A22" s="25">
        <v>11</v>
      </c>
      <c r="B22" s="32" t="s">
        <v>61</v>
      </c>
      <c r="C22" s="20" t="s">
        <v>9</v>
      </c>
      <c r="D22" s="20">
        <f>58918.96+91289.92</f>
        <v>150208.88</v>
      </c>
    </row>
    <row r="23" spans="1:4" ht="17.25" customHeight="1">
      <c r="A23" s="25">
        <v>12</v>
      </c>
      <c r="B23" s="31" t="s">
        <v>100</v>
      </c>
      <c r="C23" s="20" t="s">
        <v>9</v>
      </c>
      <c r="D23" s="20">
        <f>D22</f>
        <v>150208.88</v>
      </c>
    </row>
    <row r="24" spans="1:4" ht="17.25" customHeight="1">
      <c r="A24" s="25">
        <v>13</v>
      </c>
      <c r="B24" s="31" t="s">
        <v>101</v>
      </c>
      <c r="C24" s="20" t="s">
        <v>9</v>
      </c>
      <c r="D24" s="20">
        <v>0</v>
      </c>
    </row>
    <row r="25" spans="1:4" ht="17.25" customHeight="1">
      <c r="A25" s="25">
        <v>14</v>
      </c>
      <c r="B25" s="31" t="s">
        <v>62</v>
      </c>
      <c r="C25" s="20" t="s">
        <v>9</v>
      </c>
      <c r="D25" s="20">
        <v>0</v>
      </c>
    </row>
    <row r="26" spans="1:4" ht="32.25" customHeight="1">
      <c r="A26" s="25">
        <v>15</v>
      </c>
      <c r="B26" s="31" t="s">
        <v>63</v>
      </c>
      <c r="C26" s="20"/>
      <c r="D26" s="20">
        <v>0</v>
      </c>
    </row>
    <row r="27" spans="1:4" ht="17.25" customHeight="1">
      <c r="A27" s="25">
        <v>16</v>
      </c>
      <c r="B27" s="31" t="s">
        <v>64</v>
      </c>
      <c r="C27" s="20" t="s">
        <v>9</v>
      </c>
      <c r="D27" s="20">
        <v>0</v>
      </c>
    </row>
    <row r="28" spans="1:4" ht="17.25" customHeight="1">
      <c r="A28" s="25">
        <v>17</v>
      </c>
      <c r="B28" s="32" t="s">
        <v>14</v>
      </c>
      <c r="C28" s="20" t="s">
        <v>9</v>
      </c>
      <c r="D28" s="20">
        <f>D22</f>
        <v>150208.88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0" t="s">
        <v>9</v>
      </c>
      <c r="D30" s="20">
        <v>0</v>
      </c>
    </row>
    <row r="31" spans="1:4" ht="17.25" customHeight="1">
      <c r="A31" s="25">
        <v>20</v>
      </c>
      <c r="B31" s="31" t="s">
        <v>104</v>
      </c>
      <c r="C31" s="20" t="s">
        <v>9</v>
      </c>
      <c r="D31" s="20">
        <v>68317.66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0"/>
      <c r="D33" s="2" t="s">
        <v>38</v>
      </c>
    </row>
    <row r="34" spans="1:4" ht="33.75" customHeight="1">
      <c r="A34" s="25">
        <v>22</v>
      </c>
      <c r="B34" s="14" t="s">
        <v>16</v>
      </c>
      <c r="C34" s="20"/>
      <c r="D34" s="2" t="s">
        <v>39</v>
      </c>
    </row>
    <row r="35" spans="1:4" ht="17.25" customHeight="1">
      <c r="A35" s="25">
        <v>23</v>
      </c>
      <c r="B35" s="14" t="s">
        <v>17</v>
      </c>
      <c r="C35" s="20"/>
      <c r="D35" s="20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0" t="s">
        <v>20</v>
      </c>
      <c r="D37" s="20">
        <v>0</v>
      </c>
    </row>
    <row r="38" spans="1:4" ht="17.25" customHeight="1">
      <c r="A38" s="25">
        <v>25</v>
      </c>
      <c r="B38" s="4" t="s">
        <v>21</v>
      </c>
      <c r="C38" s="20" t="s">
        <v>20</v>
      </c>
      <c r="D38" s="20">
        <v>0</v>
      </c>
    </row>
    <row r="39" spans="1:4" ht="34.5" customHeight="1">
      <c r="A39" s="25">
        <v>26</v>
      </c>
      <c r="B39" s="36" t="s">
        <v>106</v>
      </c>
      <c r="C39" s="20" t="s">
        <v>20</v>
      </c>
      <c r="D39" s="20">
        <v>0</v>
      </c>
    </row>
    <row r="40" spans="1:4" ht="17.25" customHeight="1">
      <c r="A40" s="25">
        <v>27</v>
      </c>
      <c r="B40" s="4" t="s">
        <v>22</v>
      </c>
      <c r="C40" s="20" t="s">
        <v>9</v>
      </c>
      <c r="D40" s="20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20" t="s">
        <v>9</v>
      </c>
      <c r="D43" s="20">
        <v>0</v>
      </c>
    </row>
    <row r="44" spans="1:4" ht="18.75" customHeight="1">
      <c r="A44" s="25">
        <v>30</v>
      </c>
      <c r="B44" s="36" t="s">
        <v>99</v>
      </c>
      <c r="C44" s="20" t="s">
        <v>9</v>
      </c>
      <c r="D44" s="20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20" t="s">
        <v>9</v>
      </c>
      <c r="D46" s="20">
        <v>0</v>
      </c>
    </row>
    <row r="47" spans="1:4" ht="17.25" customHeight="1">
      <c r="A47" s="25">
        <v>33</v>
      </c>
      <c r="B47" s="36" t="s">
        <v>110</v>
      </c>
      <c r="C47" s="20" t="s">
        <v>9</v>
      </c>
      <c r="D47" s="20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1088.6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17831.34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18859.55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7801.88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17831.34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17831.34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0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0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0">
        <v>0</v>
      </c>
    </row>
  </sheetData>
  <sheetProtection/>
  <mergeCells count="9">
    <mergeCell ref="A8:D8"/>
    <mergeCell ref="A9:D9"/>
    <mergeCell ref="A64:D64"/>
    <mergeCell ref="A14:D14"/>
    <mergeCell ref="A36:D36"/>
    <mergeCell ref="A41:D41"/>
    <mergeCell ref="A48:D48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spans="2:3" ht="15">
      <c r="B1" s="15"/>
      <c r="C1" t="s">
        <v>31</v>
      </c>
    </row>
    <row r="2" spans="2:3" ht="15">
      <c r="B2" s="15"/>
      <c r="C2" t="s">
        <v>32</v>
      </c>
    </row>
    <row r="3" spans="2:3" ht="15">
      <c r="B3" s="15"/>
      <c r="C3" t="s">
        <v>33</v>
      </c>
    </row>
    <row r="4" spans="2:3" ht="15">
      <c r="B4" s="15"/>
      <c r="C4" t="s">
        <v>34</v>
      </c>
    </row>
    <row r="5" spans="2:3" ht="15">
      <c r="B5" s="15"/>
      <c r="C5" t="s">
        <v>35</v>
      </c>
    </row>
    <row r="6" spans="2:3" ht="15">
      <c r="B6" s="15"/>
      <c r="C6" t="s">
        <v>36</v>
      </c>
    </row>
    <row r="7" spans="1:2" ht="15">
      <c r="A7" s="38" t="s">
        <v>37</v>
      </c>
      <c r="B7" s="15"/>
    </row>
    <row r="8" spans="1:4" ht="15">
      <c r="A8" s="64" t="s">
        <v>29</v>
      </c>
      <c r="B8" s="64"/>
      <c r="C8" s="64"/>
      <c r="D8" s="64"/>
    </row>
    <row r="9" spans="1:4" ht="15">
      <c r="A9" s="65" t="s">
        <v>71</v>
      </c>
      <c r="B9" s="65"/>
      <c r="C9" s="65"/>
      <c r="D9" s="65"/>
    </row>
    <row r="10" spans="1:4" ht="30">
      <c r="A10" s="1" t="s">
        <v>0</v>
      </c>
      <c r="B10" s="2" t="s">
        <v>1</v>
      </c>
      <c r="C10" s="3" t="s">
        <v>2</v>
      </c>
      <c r="D10" s="19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19" t="s">
        <v>9</v>
      </c>
      <c r="D16" s="19">
        <v>0</v>
      </c>
    </row>
    <row r="17" spans="1:4" ht="18.75" customHeight="1">
      <c r="A17" s="25">
        <v>6</v>
      </c>
      <c r="B17" s="31" t="s">
        <v>99</v>
      </c>
      <c r="C17" s="19" t="s">
        <v>9</v>
      </c>
      <c r="D17" s="19">
        <v>8325.18</v>
      </c>
    </row>
    <row r="18" spans="1:4" ht="32.25" customHeight="1">
      <c r="A18" s="25">
        <v>7</v>
      </c>
      <c r="B18" s="32" t="s">
        <v>10</v>
      </c>
      <c r="C18" s="19" t="s">
        <v>9</v>
      </c>
      <c r="D18" s="19">
        <f>28122.74+50500.54</f>
        <v>78623.28</v>
      </c>
    </row>
    <row r="19" spans="1:4" ht="17.25" customHeight="1">
      <c r="A19" s="25">
        <v>8</v>
      </c>
      <c r="B19" s="14" t="s">
        <v>11</v>
      </c>
      <c r="C19" s="19" t="s">
        <v>9</v>
      </c>
      <c r="D19" s="19">
        <f>50500.54-D21</f>
        <v>40805.12</v>
      </c>
    </row>
    <row r="20" spans="1:4" ht="17.25" customHeight="1">
      <c r="A20" s="25">
        <v>9</v>
      </c>
      <c r="B20" s="14" t="s">
        <v>12</v>
      </c>
      <c r="C20" s="19" t="s">
        <v>9</v>
      </c>
      <c r="D20" s="19">
        <f>28122.74</f>
        <v>28122.74</v>
      </c>
    </row>
    <row r="21" spans="1:4" ht="17.25" customHeight="1">
      <c r="A21" s="25">
        <v>10</v>
      </c>
      <c r="B21" s="14" t="s">
        <v>13</v>
      </c>
      <c r="C21" s="19" t="s">
        <v>9</v>
      </c>
      <c r="D21" s="19">
        <f>9695.42</f>
        <v>9695.42</v>
      </c>
    </row>
    <row r="22" spans="1:4" ht="16.5" customHeight="1">
      <c r="A22" s="25">
        <v>11</v>
      </c>
      <c r="B22" s="32" t="s">
        <v>61</v>
      </c>
      <c r="C22" s="19" t="s">
        <v>9</v>
      </c>
      <c r="D22" s="19">
        <f>16550.81+50500.54</f>
        <v>67051.35</v>
      </c>
    </row>
    <row r="23" spans="1:4" ht="17.25" customHeight="1">
      <c r="A23" s="25">
        <v>12</v>
      </c>
      <c r="B23" s="31" t="s">
        <v>100</v>
      </c>
      <c r="C23" s="19" t="s">
        <v>9</v>
      </c>
      <c r="D23" s="19">
        <f>D22</f>
        <v>67051.35</v>
      </c>
    </row>
    <row r="24" spans="1:4" ht="17.25" customHeight="1">
      <c r="A24" s="25">
        <v>13</v>
      </c>
      <c r="B24" s="31" t="s">
        <v>101</v>
      </c>
      <c r="C24" s="19" t="s">
        <v>9</v>
      </c>
      <c r="D24" s="19">
        <v>0</v>
      </c>
    </row>
    <row r="25" spans="1:4" ht="17.25" customHeight="1">
      <c r="A25" s="25">
        <v>14</v>
      </c>
      <c r="B25" s="31" t="s">
        <v>62</v>
      </c>
      <c r="C25" s="19" t="s">
        <v>9</v>
      </c>
      <c r="D25" s="19">
        <v>0</v>
      </c>
    </row>
    <row r="26" spans="1:4" ht="32.25" customHeight="1">
      <c r="A26" s="25">
        <v>15</v>
      </c>
      <c r="B26" s="31" t="s">
        <v>63</v>
      </c>
      <c r="C26" s="19"/>
      <c r="D26" s="19">
        <v>0</v>
      </c>
    </row>
    <row r="27" spans="1:4" ht="17.25" customHeight="1">
      <c r="A27" s="25">
        <v>16</v>
      </c>
      <c r="B27" s="31" t="s">
        <v>64</v>
      </c>
      <c r="C27" s="19" t="s">
        <v>9</v>
      </c>
      <c r="D27" s="19">
        <v>0</v>
      </c>
    </row>
    <row r="28" spans="1:4" ht="17.25" customHeight="1">
      <c r="A28" s="25">
        <v>17</v>
      </c>
      <c r="B28" s="32" t="s">
        <v>14</v>
      </c>
      <c r="C28" s="19" t="s">
        <v>9</v>
      </c>
      <c r="D28" s="19">
        <f>D22</f>
        <v>67051.35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19" t="s">
        <v>9</v>
      </c>
      <c r="D30" s="19">
        <v>0</v>
      </c>
    </row>
    <row r="31" spans="1:4" ht="17.25" customHeight="1">
      <c r="A31" s="25">
        <v>20</v>
      </c>
      <c r="B31" s="31" t="s">
        <v>104</v>
      </c>
      <c r="C31" s="19" t="s">
        <v>9</v>
      </c>
      <c r="D31" s="19">
        <v>19897.11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19"/>
      <c r="D33" s="2" t="s">
        <v>38</v>
      </c>
    </row>
    <row r="34" spans="1:4" ht="33.75" customHeight="1">
      <c r="A34" s="25">
        <v>22</v>
      </c>
      <c r="B34" s="14" t="s">
        <v>16</v>
      </c>
      <c r="C34" s="19"/>
      <c r="D34" s="2" t="s">
        <v>39</v>
      </c>
    </row>
    <row r="35" spans="1:4" ht="17.25" customHeight="1">
      <c r="A35" s="25">
        <v>23</v>
      </c>
      <c r="B35" s="14" t="s">
        <v>17</v>
      </c>
      <c r="C35" s="19"/>
      <c r="D35" s="19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19" t="s">
        <v>20</v>
      </c>
      <c r="D37" s="19">
        <v>0</v>
      </c>
    </row>
    <row r="38" spans="1:4" ht="17.25" customHeight="1">
      <c r="A38" s="25">
        <v>25</v>
      </c>
      <c r="B38" s="4" t="s">
        <v>21</v>
      </c>
      <c r="C38" s="19" t="s">
        <v>20</v>
      </c>
      <c r="D38" s="19">
        <v>0</v>
      </c>
    </row>
    <row r="39" spans="1:4" ht="34.5" customHeight="1">
      <c r="A39" s="25">
        <v>26</v>
      </c>
      <c r="B39" s="36" t="s">
        <v>106</v>
      </c>
      <c r="C39" s="19" t="s">
        <v>20</v>
      </c>
      <c r="D39" s="19">
        <v>0</v>
      </c>
    </row>
    <row r="40" spans="1:4" ht="17.25" customHeight="1">
      <c r="A40" s="25">
        <v>27</v>
      </c>
      <c r="B40" s="4" t="s">
        <v>22</v>
      </c>
      <c r="C40" s="19" t="s">
        <v>9</v>
      </c>
      <c r="D40" s="19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19" t="s">
        <v>9</v>
      </c>
      <c r="D43" s="19">
        <v>0</v>
      </c>
    </row>
    <row r="44" spans="1:4" ht="18.75" customHeight="1">
      <c r="A44" s="25">
        <v>30</v>
      </c>
      <c r="B44" s="36" t="s">
        <v>99</v>
      </c>
      <c r="C44" s="19" t="s">
        <v>9</v>
      </c>
      <c r="D44" s="19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19" t="s">
        <v>9</v>
      </c>
      <c r="D46" s="19">
        <v>0</v>
      </c>
    </row>
    <row r="47" spans="1:4" ht="17.25" customHeight="1">
      <c r="A47" s="25">
        <v>33</v>
      </c>
      <c r="B47" s="36" t="s">
        <v>110</v>
      </c>
      <c r="C47" s="19" t="s">
        <v>9</v>
      </c>
      <c r="D47" s="19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602.2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9864.18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8364.43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2490.37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9864.18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9864.18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19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19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19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spans="2:3" ht="15">
      <c r="B1" s="15"/>
      <c r="C1" t="s">
        <v>31</v>
      </c>
    </row>
    <row r="2" spans="2:3" ht="15">
      <c r="B2" s="15"/>
      <c r="C2" t="s">
        <v>32</v>
      </c>
    </row>
    <row r="3" spans="2:3" ht="15">
      <c r="B3" s="15"/>
      <c r="C3" t="s">
        <v>33</v>
      </c>
    </row>
    <row r="4" spans="2:3" ht="15">
      <c r="B4" s="15"/>
      <c r="C4" t="s">
        <v>34</v>
      </c>
    </row>
    <row r="5" spans="2:3" ht="15">
      <c r="B5" s="15"/>
      <c r="C5" t="s">
        <v>35</v>
      </c>
    </row>
    <row r="6" spans="2:3" ht="15">
      <c r="B6" s="15"/>
      <c r="C6" t="s">
        <v>36</v>
      </c>
    </row>
    <row r="7" spans="1:2" ht="15">
      <c r="A7" s="38" t="s">
        <v>37</v>
      </c>
      <c r="B7" s="15"/>
    </row>
    <row r="8" spans="1:4" ht="15">
      <c r="A8" s="64" t="s">
        <v>29</v>
      </c>
      <c r="B8" s="64"/>
      <c r="C8" s="64"/>
      <c r="D8" s="64"/>
    </row>
    <row r="9" spans="1:4" ht="15">
      <c r="A9" s="65" t="s">
        <v>70</v>
      </c>
      <c r="B9" s="65"/>
      <c r="C9" s="65"/>
      <c r="D9" s="65"/>
    </row>
    <row r="10" spans="1:4" ht="30">
      <c r="A10" s="1" t="s">
        <v>0</v>
      </c>
      <c r="B10" s="2" t="s">
        <v>1</v>
      </c>
      <c r="C10" s="3" t="s">
        <v>2</v>
      </c>
      <c r="D10" s="19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19" t="s">
        <v>9</v>
      </c>
      <c r="D16" s="19">
        <v>0</v>
      </c>
    </row>
    <row r="17" spans="1:4" ht="18.75" customHeight="1">
      <c r="A17" s="25">
        <v>6</v>
      </c>
      <c r="B17" s="31" t="s">
        <v>99</v>
      </c>
      <c r="C17" s="19" t="s">
        <v>9</v>
      </c>
      <c r="D17" s="19">
        <v>7883.47</v>
      </c>
    </row>
    <row r="18" spans="1:4" ht="32.25" customHeight="1">
      <c r="A18" s="25">
        <v>7</v>
      </c>
      <c r="B18" s="32" t="s">
        <v>10</v>
      </c>
      <c r="C18" s="19" t="s">
        <v>9</v>
      </c>
      <c r="D18" s="19">
        <f>15229.19+27354.56</f>
        <v>42583.75</v>
      </c>
    </row>
    <row r="19" spans="1:4" ht="17.25" customHeight="1">
      <c r="A19" s="25">
        <v>8</v>
      </c>
      <c r="B19" s="14" t="s">
        <v>11</v>
      </c>
      <c r="C19" s="19" t="s">
        <v>9</v>
      </c>
      <c r="D19" s="19">
        <f>27354.56-D21</f>
        <v>22086.480000000003</v>
      </c>
    </row>
    <row r="20" spans="1:4" ht="17.25" customHeight="1">
      <c r="A20" s="25">
        <v>9</v>
      </c>
      <c r="B20" s="14" t="s">
        <v>12</v>
      </c>
      <c r="C20" s="19" t="s">
        <v>9</v>
      </c>
      <c r="D20" s="19">
        <f>15229.19</f>
        <v>15229.19</v>
      </c>
    </row>
    <row r="21" spans="1:4" ht="17.25" customHeight="1">
      <c r="A21" s="25">
        <v>10</v>
      </c>
      <c r="B21" s="14" t="s">
        <v>13</v>
      </c>
      <c r="C21" s="19" t="s">
        <v>9</v>
      </c>
      <c r="D21" s="19">
        <f>5268.08</f>
        <v>5268.08</v>
      </c>
    </row>
    <row r="22" spans="1:4" ht="16.5" customHeight="1">
      <c r="A22" s="25">
        <v>11</v>
      </c>
      <c r="B22" s="32" t="s">
        <v>61</v>
      </c>
      <c r="C22" s="19" t="s">
        <v>9</v>
      </c>
      <c r="D22" s="19">
        <f>17985.92+27354.56</f>
        <v>45340.479999999996</v>
      </c>
    </row>
    <row r="23" spans="1:4" ht="17.25" customHeight="1">
      <c r="A23" s="25">
        <v>12</v>
      </c>
      <c r="B23" s="31" t="s">
        <v>100</v>
      </c>
      <c r="C23" s="19" t="s">
        <v>9</v>
      </c>
      <c r="D23" s="19">
        <f>D22</f>
        <v>45340.479999999996</v>
      </c>
    </row>
    <row r="24" spans="1:4" ht="17.25" customHeight="1">
      <c r="A24" s="25">
        <v>13</v>
      </c>
      <c r="B24" s="31" t="s">
        <v>101</v>
      </c>
      <c r="C24" s="19" t="s">
        <v>9</v>
      </c>
      <c r="D24" s="19">
        <v>0</v>
      </c>
    </row>
    <row r="25" spans="1:4" ht="17.25" customHeight="1">
      <c r="A25" s="25">
        <v>14</v>
      </c>
      <c r="B25" s="31" t="s">
        <v>62</v>
      </c>
      <c r="C25" s="19" t="s">
        <v>9</v>
      </c>
      <c r="D25" s="19">
        <v>0</v>
      </c>
    </row>
    <row r="26" spans="1:4" ht="32.25" customHeight="1">
      <c r="A26" s="25">
        <v>15</v>
      </c>
      <c r="B26" s="31" t="s">
        <v>63</v>
      </c>
      <c r="C26" s="19"/>
      <c r="D26" s="19">
        <v>0</v>
      </c>
    </row>
    <row r="27" spans="1:4" ht="17.25" customHeight="1">
      <c r="A27" s="25">
        <v>16</v>
      </c>
      <c r="B27" s="31" t="s">
        <v>64</v>
      </c>
      <c r="C27" s="19" t="s">
        <v>9</v>
      </c>
      <c r="D27" s="19">
        <v>0</v>
      </c>
    </row>
    <row r="28" spans="1:4" ht="17.25" customHeight="1">
      <c r="A28" s="25">
        <v>17</v>
      </c>
      <c r="B28" s="32" t="s">
        <v>14</v>
      </c>
      <c r="C28" s="19" t="s">
        <v>9</v>
      </c>
      <c r="D28" s="19">
        <f>D22</f>
        <v>45340.479999999996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19" t="s">
        <v>9</v>
      </c>
      <c r="D30" s="19">
        <v>0</v>
      </c>
    </row>
    <row r="31" spans="1:4" ht="17.25" customHeight="1">
      <c r="A31" s="25">
        <v>20</v>
      </c>
      <c r="B31" s="31" t="s">
        <v>104</v>
      </c>
      <c r="C31" s="19" t="s">
        <v>9</v>
      </c>
      <c r="D31" s="19">
        <v>5126.74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19"/>
      <c r="D33" s="2" t="s">
        <v>38</v>
      </c>
    </row>
    <row r="34" spans="1:4" ht="33.75" customHeight="1">
      <c r="A34" s="25">
        <v>22</v>
      </c>
      <c r="B34" s="14" t="s">
        <v>16</v>
      </c>
      <c r="C34" s="19"/>
      <c r="D34" s="2" t="s">
        <v>39</v>
      </c>
    </row>
    <row r="35" spans="1:4" ht="17.25" customHeight="1">
      <c r="A35" s="25">
        <v>23</v>
      </c>
      <c r="B35" s="14" t="s">
        <v>17</v>
      </c>
      <c r="C35" s="19"/>
      <c r="D35" s="19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19" t="s">
        <v>20</v>
      </c>
      <c r="D37" s="19">
        <v>0</v>
      </c>
    </row>
    <row r="38" spans="1:4" ht="17.25" customHeight="1">
      <c r="A38" s="25">
        <v>25</v>
      </c>
      <c r="B38" s="4" t="s">
        <v>21</v>
      </c>
      <c r="C38" s="19" t="s">
        <v>20</v>
      </c>
      <c r="D38" s="19">
        <v>0</v>
      </c>
    </row>
    <row r="39" spans="1:4" ht="34.5" customHeight="1">
      <c r="A39" s="25">
        <v>26</v>
      </c>
      <c r="B39" s="36" t="s">
        <v>106</v>
      </c>
      <c r="C39" s="19" t="s">
        <v>20</v>
      </c>
      <c r="D39" s="19">
        <v>0</v>
      </c>
    </row>
    <row r="40" spans="1:4" ht="17.25" customHeight="1">
      <c r="A40" s="25">
        <v>27</v>
      </c>
      <c r="B40" s="4" t="s">
        <v>22</v>
      </c>
      <c r="C40" s="19" t="s">
        <v>9</v>
      </c>
      <c r="D40" s="19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19" t="s">
        <v>9</v>
      </c>
      <c r="D43" s="19">
        <v>0</v>
      </c>
    </row>
    <row r="44" spans="1:4" ht="18.75" customHeight="1">
      <c r="A44" s="25">
        <v>30</v>
      </c>
      <c r="B44" s="36" t="s">
        <v>99</v>
      </c>
      <c r="C44" s="19" t="s">
        <v>9</v>
      </c>
      <c r="D44" s="19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19" t="s">
        <v>9</v>
      </c>
      <c r="D46" s="19">
        <v>0</v>
      </c>
    </row>
    <row r="47" spans="1:4" ht="17.25" customHeight="1">
      <c r="A47" s="25">
        <v>33</v>
      </c>
      <c r="B47" s="36" t="s">
        <v>110</v>
      </c>
      <c r="C47" s="19" t="s">
        <v>9</v>
      </c>
      <c r="D47" s="19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327.21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5343.04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5669.96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659.7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5343.04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5343.04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19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19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19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1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59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5" t="s">
        <v>9</v>
      </c>
      <c r="D16" s="5">
        <v>0</v>
      </c>
    </row>
    <row r="17" spans="1:4" ht="18.75" customHeight="1">
      <c r="A17" s="25">
        <v>6</v>
      </c>
      <c r="B17" s="31" t="s">
        <v>99</v>
      </c>
      <c r="C17" s="5" t="s">
        <v>9</v>
      </c>
      <c r="D17" s="5">
        <v>138646.28</v>
      </c>
    </row>
    <row r="18" spans="1:4" ht="32.25" customHeight="1">
      <c r="A18" s="25">
        <v>7</v>
      </c>
      <c r="B18" s="32" t="s">
        <v>10</v>
      </c>
      <c r="C18" s="5" t="s">
        <v>9</v>
      </c>
      <c r="D18" s="5">
        <f>214511.83+398777.76</f>
        <v>613289.59</v>
      </c>
    </row>
    <row r="19" spans="1:4" ht="17.25" customHeight="1">
      <c r="A19" s="25">
        <v>8</v>
      </c>
      <c r="B19" s="14" t="s">
        <v>11</v>
      </c>
      <c r="C19" s="5" t="s">
        <v>9</v>
      </c>
      <c r="D19" s="5">
        <f>398777.76-D21</f>
        <v>333593.69</v>
      </c>
    </row>
    <row r="20" spans="1:4" ht="17.25" customHeight="1">
      <c r="A20" s="25">
        <v>9</v>
      </c>
      <c r="B20" s="14" t="s">
        <v>12</v>
      </c>
      <c r="C20" s="5" t="s">
        <v>9</v>
      </c>
      <c r="D20" s="5">
        <f>214511.83</f>
        <v>214511.83</v>
      </c>
    </row>
    <row r="21" spans="1:4" ht="17.25" customHeight="1">
      <c r="A21" s="25">
        <v>10</v>
      </c>
      <c r="B21" s="14" t="s">
        <v>13</v>
      </c>
      <c r="C21" s="5" t="s">
        <v>9</v>
      </c>
      <c r="D21" s="5">
        <f>65184.07</f>
        <v>65184.07</v>
      </c>
    </row>
    <row r="22" spans="1:4" ht="16.5" customHeight="1">
      <c r="A22" s="25">
        <v>11</v>
      </c>
      <c r="B22" s="32" t="s">
        <v>61</v>
      </c>
      <c r="C22" s="5" t="s">
        <v>9</v>
      </c>
      <c r="D22" s="5">
        <f>250706.71+398777.76</f>
        <v>649484.47</v>
      </c>
    </row>
    <row r="23" spans="1:4" ht="17.25" customHeight="1">
      <c r="A23" s="25">
        <v>12</v>
      </c>
      <c r="B23" s="31" t="s">
        <v>100</v>
      </c>
      <c r="C23" s="5" t="s">
        <v>9</v>
      </c>
      <c r="D23" s="5">
        <f>D22</f>
        <v>649484.47</v>
      </c>
    </row>
    <row r="24" spans="1:4" ht="17.25" customHeight="1">
      <c r="A24" s="25">
        <v>13</v>
      </c>
      <c r="B24" s="31" t="s">
        <v>101</v>
      </c>
      <c r="C24" s="5" t="s">
        <v>9</v>
      </c>
      <c r="D24" s="5">
        <v>0</v>
      </c>
    </row>
    <row r="25" spans="1:4" ht="17.25" customHeight="1">
      <c r="A25" s="25">
        <v>14</v>
      </c>
      <c r="B25" s="31" t="s">
        <v>62</v>
      </c>
      <c r="C25" s="5" t="s">
        <v>9</v>
      </c>
      <c r="D25" s="5">
        <v>0</v>
      </c>
    </row>
    <row r="26" spans="1:4" ht="32.25" customHeight="1">
      <c r="A26" s="25">
        <v>15</v>
      </c>
      <c r="B26" s="31" t="s">
        <v>63</v>
      </c>
      <c r="C26" s="5"/>
      <c r="D26" s="5">
        <v>0</v>
      </c>
    </row>
    <row r="27" spans="1:4" ht="17.25" customHeight="1">
      <c r="A27" s="25">
        <v>16</v>
      </c>
      <c r="B27" s="31" t="s">
        <v>64</v>
      </c>
      <c r="C27" s="5" t="s">
        <v>9</v>
      </c>
      <c r="D27" s="5">
        <v>0</v>
      </c>
    </row>
    <row r="28" spans="1:4" ht="17.25" customHeight="1">
      <c r="A28" s="25">
        <v>17</v>
      </c>
      <c r="B28" s="32" t="s">
        <v>14</v>
      </c>
      <c r="C28" s="5" t="s">
        <v>9</v>
      </c>
      <c r="D28" s="5">
        <f>D22</f>
        <v>649484.47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5" t="s">
        <v>9</v>
      </c>
      <c r="D30" s="5">
        <v>136636.35</v>
      </c>
    </row>
    <row r="31" spans="1:4" ht="17.25" customHeight="1">
      <c r="A31" s="25">
        <v>20</v>
      </c>
      <c r="B31" s="31" t="s">
        <v>104</v>
      </c>
      <c r="C31" s="5" t="s">
        <v>9</v>
      </c>
      <c r="D31" s="5">
        <v>102451.4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5"/>
      <c r="D33" s="2" t="s">
        <v>43</v>
      </c>
    </row>
    <row r="34" spans="1:4" ht="33.75" customHeight="1">
      <c r="A34" s="25">
        <v>22</v>
      </c>
      <c r="B34" s="14" t="s">
        <v>16</v>
      </c>
      <c r="C34" s="5"/>
      <c r="D34" s="2" t="s">
        <v>39</v>
      </c>
    </row>
    <row r="35" spans="1:4" ht="17.25" customHeight="1">
      <c r="A35" s="25">
        <v>23</v>
      </c>
      <c r="B35" s="14" t="s">
        <v>17</v>
      </c>
      <c r="C35" s="5"/>
      <c r="D35" s="7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5" t="s">
        <v>20</v>
      </c>
      <c r="D37" s="5">
        <v>0</v>
      </c>
    </row>
    <row r="38" spans="1:4" ht="17.25" customHeight="1">
      <c r="A38" s="25">
        <v>25</v>
      </c>
      <c r="B38" s="4" t="s">
        <v>21</v>
      </c>
      <c r="C38" s="5" t="s">
        <v>20</v>
      </c>
      <c r="D38" s="5">
        <v>0</v>
      </c>
    </row>
    <row r="39" spans="1:4" ht="34.5" customHeight="1">
      <c r="A39" s="25">
        <v>26</v>
      </c>
      <c r="B39" s="36" t="s">
        <v>106</v>
      </c>
      <c r="C39" s="5" t="s">
        <v>20</v>
      </c>
      <c r="D39" s="5">
        <v>0</v>
      </c>
    </row>
    <row r="40" spans="1:4" ht="17.25" customHeight="1">
      <c r="A40" s="25">
        <v>27</v>
      </c>
      <c r="B40" s="4" t="s">
        <v>22</v>
      </c>
      <c r="C40" s="5" t="s">
        <v>9</v>
      </c>
      <c r="D40" s="5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5" t="s">
        <v>9</v>
      </c>
      <c r="D43" s="5">
        <v>0</v>
      </c>
    </row>
    <row r="44" spans="1:4" ht="18.75" customHeight="1">
      <c r="A44" s="25">
        <v>30</v>
      </c>
      <c r="B44" s="36" t="s">
        <v>99</v>
      </c>
      <c r="C44" s="5" t="s">
        <v>9</v>
      </c>
      <c r="D44" s="5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5" t="s">
        <v>9</v>
      </c>
      <c r="D46" s="5">
        <v>0</v>
      </c>
    </row>
    <row r="47" spans="1:4" ht="17.25" customHeight="1">
      <c r="A47" s="25">
        <v>33</v>
      </c>
      <c r="B47" s="36" t="s">
        <v>110</v>
      </c>
      <c r="C47" s="5" t="s">
        <v>9</v>
      </c>
      <c r="D47" s="5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4048.7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65560.69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70793.09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8623.16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65560.69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65560.69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5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5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5">
        <v>0</v>
      </c>
    </row>
  </sheetData>
  <sheetProtection/>
  <mergeCells count="9">
    <mergeCell ref="A8:D8"/>
    <mergeCell ref="A9:D9"/>
    <mergeCell ref="A64:D64"/>
    <mergeCell ref="A14:D14"/>
    <mergeCell ref="A36:D36"/>
    <mergeCell ref="A41:D41"/>
    <mergeCell ref="A48:D48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58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5" t="s">
        <v>9</v>
      </c>
      <c r="D16" s="5">
        <v>0</v>
      </c>
    </row>
    <row r="17" spans="1:4" ht="18.75" customHeight="1">
      <c r="A17" s="25">
        <v>6</v>
      </c>
      <c r="B17" s="31" t="s">
        <v>99</v>
      </c>
      <c r="C17" s="5" t="s">
        <v>9</v>
      </c>
      <c r="D17" s="5">
        <v>285346.21</v>
      </c>
    </row>
    <row r="18" spans="1:4" ht="32.25" customHeight="1">
      <c r="A18" s="25">
        <v>7</v>
      </c>
      <c r="B18" s="32" t="s">
        <v>10</v>
      </c>
      <c r="C18" s="5" t="s">
        <v>9</v>
      </c>
      <c r="D18" s="5">
        <f>144433.51+400377.78</f>
        <v>544811.29</v>
      </c>
    </row>
    <row r="19" spans="1:4" ht="17.25" customHeight="1">
      <c r="A19" s="25">
        <v>8</v>
      </c>
      <c r="B19" s="14" t="s">
        <v>11</v>
      </c>
      <c r="C19" s="5" t="s">
        <v>9</v>
      </c>
      <c r="D19" s="5">
        <f>400377.78-D21</f>
        <v>335233.96</v>
      </c>
    </row>
    <row r="20" spans="1:4" ht="17.25" customHeight="1">
      <c r="A20" s="25">
        <v>9</v>
      </c>
      <c r="B20" s="14" t="s">
        <v>12</v>
      </c>
      <c r="C20" s="5" t="s">
        <v>9</v>
      </c>
      <c r="D20" s="5">
        <f>144433.51</f>
        <v>144433.51</v>
      </c>
    </row>
    <row r="21" spans="1:4" ht="17.25" customHeight="1">
      <c r="A21" s="25">
        <v>10</v>
      </c>
      <c r="B21" s="14" t="s">
        <v>13</v>
      </c>
      <c r="C21" s="5" t="s">
        <v>9</v>
      </c>
      <c r="D21" s="5">
        <f>65143.82</f>
        <v>65143.82</v>
      </c>
    </row>
    <row r="22" spans="1:4" ht="16.5" customHeight="1">
      <c r="A22" s="25">
        <v>11</v>
      </c>
      <c r="B22" s="32" t="s">
        <v>61</v>
      </c>
      <c r="C22" s="5" t="s">
        <v>9</v>
      </c>
      <c r="D22" s="5">
        <f>256814.48+400377.78</f>
        <v>657192.26</v>
      </c>
    </row>
    <row r="23" spans="1:4" ht="17.25" customHeight="1">
      <c r="A23" s="25">
        <v>12</v>
      </c>
      <c r="B23" s="31" t="s">
        <v>100</v>
      </c>
      <c r="C23" s="5" t="s">
        <v>9</v>
      </c>
      <c r="D23" s="5">
        <f>D22</f>
        <v>657192.26</v>
      </c>
    </row>
    <row r="24" spans="1:4" ht="17.25" customHeight="1">
      <c r="A24" s="25">
        <v>13</v>
      </c>
      <c r="B24" s="31" t="s">
        <v>101</v>
      </c>
      <c r="C24" s="5" t="s">
        <v>9</v>
      </c>
      <c r="D24" s="5">
        <v>0</v>
      </c>
    </row>
    <row r="25" spans="1:4" ht="17.25" customHeight="1">
      <c r="A25" s="25">
        <v>14</v>
      </c>
      <c r="B25" s="31" t="s">
        <v>62</v>
      </c>
      <c r="C25" s="5" t="s">
        <v>9</v>
      </c>
      <c r="D25" s="5">
        <v>0</v>
      </c>
    </row>
    <row r="26" spans="1:4" ht="32.25" customHeight="1">
      <c r="A26" s="25">
        <v>15</v>
      </c>
      <c r="B26" s="31" t="s">
        <v>63</v>
      </c>
      <c r="C26" s="5"/>
      <c r="D26" s="5">
        <v>0</v>
      </c>
    </row>
    <row r="27" spans="1:4" ht="17.25" customHeight="1">
      <c r="A27" s="25">
        <v>16</v>
      </c>
      <c r="B27" s="31" t="s">
        <v>64</v>
      </c>
      <c r="C27" s="5" t="s">
        <v>9</v>
      </c>
      <c r="D27" s="5">
        <v>0</v>
      </c>
    </row>
    <row r="28" spans="1:4" ht="17.25" customHeight="1">
      <c r="A28" s="25">
        <v>17</v>
      </c>
      <c r="B28" s="32" t="s">
        <v>14</v>
      </c>
      <c r="C28" s="5" t="s">
        <v>9</v>
      </c>
      <c r="D28" s="5">
        <f>D22</f>
        <v>657192.26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5" t="s">
        <v>9</v>
      </c>
      <c r="D30" s="5">
        <v>0</v>
      </c>
    </row>
    <row r="31" spans="1:4" ht="17.25" customHeight="1">
      <c r="A31" s="25">
        <v>20</v>
      </c>
      <c r="B31" s="31" t="s">
        <v>104</v>
      </c>
      <c r="C31" s="5" t="s">
        <v>9</v>
      </c>
      <c r="D31" s="5">
        <v>172965.24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5"/>
      <c r="D33" s="2" t="s">
        <v>43</v>
      </c>
    </row>
    <row r="34" spans="1:4" ht="33.75" customHeight="1">
      <c r="A34" s="25">
        <v>22</v>
      </c>
      <c r="B34" s="14" t="s">
        <v>16</v>
      </c>
      <c r="C34" s="5"/>
      <c r="D34" s="2" t="s">
        <v>39</v>
      </c>
    </row>
    <row r="35" spans="1:4" ht="17.25" customHeight="1">
      <c r="A35" s="25">
        <v>23</v>
      </c>
      <c r="B35" s="14" t="s">
        <v>17</v>
      </c>
      <c r="C35" s="5"/>
      <c r="D35" s="7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5" t="s">
        <v>20</v>
      </c>
      <c r="D37" s="5">
        <v>0</v>
      </c>
    </row>
    <row r="38" spans="1:4" ht="17.25" customHeight="1">
      <c r="A38" s="25">
        <v>25</v>
      </c>
      <c r="B38" s="4" t="s">
        <v>21</v>
      </c>
      <c r="C38" s="5" t="s">
        <v>20</v>
      </c>
      <c r="D38" s="5">
        <v>0</v>
      </c>
    </row>
    <row r="39" spans="1:4" ht="34.5" customHeight="1">
      <c r="A39" s="25">
        <v>26</v>
      </c>
      <c r="B39" s="36" t="s">
        <v>106</v>
      </c>
      <c r="C39" s="5" t="s">
        <v>20</v>
      </c>
      <c r="D39" s="5">
        <v>0</v>
      </c>
    </row>
    <row r="40" spans="1:4" ht="17.25" customHeight="1">
      <c r="A40" s="25">
        <v>27</v>
      </c>
      <c r="B40" s="4" t="s">
        <v>22</v>
      </c>
      <c r="C40" s="5" t="s">
        <v>9</v>
      </c>
      <c r="D40" s="5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5" t="s">
        <v>9</v>
      </c>
      <c r="D43" s="5">
        <v>0</v>
      </c>
    </row>
    <row r="44" spans="1:4" ht="18.75" customHeight="1">
      <c r="A44" s="25">
        <v>30</v>
      </c>
      <c r="B44" s="36" t="s">
        <v>99</v>
      </c>
      <c r="C44" s="5" t="s">
        <v>9</v>
      </c>
      <c r="D44" s="5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5" t="s">
        <v>9</v>
      </c>
      <c r="D46" s="5">
        <v>0</v>
      </c>
    </row>
    <row r="47" spans="1:4" ht="17.25" customHeight="1">
      <c r="A47" s="25">
        <v>33</v>
      </c>
      <c r="B47" s="36" t="s">
        <v>110</v>
      </c>
      <c r="C47" s="5" t="s">
        <v>9</v>
      </c>
      <c r="D47" s="5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4111.3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64456.68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70956.11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16179.23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64456.88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64456.68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5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5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5">
        <v>0</v>
      </c>
    </row>
  </sheetData>
  <sheetProtection/>
  <mergeCells count="9">
    <mergeCell ref="A8:D8"/>
    <mergeCell ref="A9:D9"/>
    <mergeCell ref="A64:D64"/>
    <mergeCell ref="A14:D14"/>
    <mergeCell ref="A36:D36"/>
    <mergeCell ref="A41:D41"/>
    <mergeCell ref="A48:D48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57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5" t="s">
        <v>9</v>
      </c>
      <c r="D16" s="5">
        <v>0</v>
      </c>
    </row>
    <row r="17" spans="1:4" ht="18.75" customHeight="1">
      <c r="A17" s="25">
        <v>6</v>
      </c>
      <c r="B17" s="31" t="s">
        <v>99</v>
      </c>
      <c r="C17" s="5" t="s">
        <v>9</v>
      </c>
      <c r="D17" s="5">
        <v>231364.83</v>
      </c>
    </row>
    <row r="18" spans="1:4" ht="32.25" customHeight="1">
      <c r="A18" s="25">
        <v>7</v>
      </c>
      <c r="B18" s="32" t="s">
        <v>10</v>
      </c>
      <c r="C18" s="5" t="s">
        <v>9</v>
      </c>
      <c r="D18" s="5">
        <f>231333.12+545186.88</f>
        <v>776520</v>
      </c>
    </row>
    <row r="19" spans="1:4" ht="17.25" customHeight="1">
      <c r="A19" s="25">
        <v>8</v>
      </c>
      <c r="B19" s="14" t="s">
        <v>11</v>
      </c>
      <c r="C19" s="5" t="s">
        <v>9</v>
      </c>
      <c r="D19" s="5">
        <f>545186.88-D21</f>
        <v>465433.92</v>
      </c>
    </row>
    <row r="20" spans="1:4" ht="17.25" customHeight="1">
      <c r="A20" s="25">
        <v>9</v>
      </c>
      <c r="B20" s="14" t="s">
        <v>12</v>
      </c>
      <c r="C20" s="5" t="s">
        <v>9</v>
      </c>
      <c r="D20" s="5">
        <f>231333.12</f>
        <v>231333.12</v>
      </c>
    </row>
    <row r="21" spans="1:4" ht="17.25" customHeight="1">
      <c r="A21" s="25">
        <v>10</v>
      </c>
      <c r="B21" s="14" t="s">
        <v>13</v>
      </c>
      <c r="C21" s="5" t="s">
        <v>9</v>
      </c>
      <c r="D21" s="5">
        <f>79752.96</f>
        <v>79752.96</v>
      </c>
    </row>
    <row r="22" spans="1:4" ht="16.5" customHeight="1">
      <c r="A22" s="25">
        <v>11</v>
      </c>
      <c r="B22" s="32" t="s">
        <v>61</v>
      </c>
      <c r="C22" s="5" t="s">
        <v>9</v>
      </c>
      <c r="D22" s="5">
        <f>175326.2+545186.88</f>
        <v>720513.0800000001</v>
      </c>
    </row>
    <row r="23" spans="1:4" ht="17.25" customHeight="1">
      <c r="A23" s="25">
        <v>12</v>
      </c>
      <c r="B23" s="31" t="s">
        <v>100</v>
      </c>
      <c r="C23" s="5" t="s">
        <v>9</v>
      </c>
      <c r="D23" s="5">
        <f>D22</f>
        <v>720513.0800000001</v>
      </c>
    </row>
    <row r="24" spans="1:4" ht="17.25" customHeight="1">
      <c r="A24" s="25">
        <v>13</v>
      </c>
      <c r="B24" s="31" t="s">
        <v>101</v>
      </c>
      <c r="C24" s="5" t="s">
        <v>9</v>
      </c>
      <c r="D24" s="5">
        <v>0</v>
      </c>
    </row>
    <row r="25" spans="1:4" ht="17.25" customHeight="1">
      <c r="A25" s="25">
        <v>14</v>
      </c>
      <c r="B25" s="31" t="s">
        <v>62</v>
      </c>
      <c r="C25" s="5" t="s">
        <v>9</v>
      </c>
      <c r="D25" s="5">
        <v>0</v>
      </c>
    </row>
    <row r="26" spans="1:4" ht="32.25" customHeight="1">
      <c r="A26" s="25">
        <v>15</v>
      </c>
      <c r="B26" s="31" t="s">
        <v>63</v>
      </c>
      <c r="C26" s="5"/>
      <c r="D26" s="5">
        <v>0</v>
      </c>
    </row>
    <row r="27" spans="1:4" ht="17.25" customHeight="1">
      <c r="A27" s="25">
        <v>16</v>
      </c>
      <c r="B27" s="31" t="s">
        <v>64</v>
      </c>
      <c r="C27" s="5" t="s">
        <v>9</v>
      </c>
      <c r="D27" s="5">
        <v>0</v>
      </c>
    </row>
    <row r="28" spans="1:4" ht="17.25" customHeight="1">
      <c r="A28" s="25">
        <v>17</v>
      </c>
      <c r="B28" s="32" t="s">
        <v>14</v>
      </c>
      <c r="C28" s="5" t="s">
        <v>9</v>
      </c>
      <c r="D28" s="5">
        <f>D22</f>
        <v>720513.0800000001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5" t="s">
        <v>9</v>
      </c>
      <c r="D30" s="5">
        <v>0</v>
      </c>
    </row>
    <row r="31" spans="1:4" ht="17.25" customHeight="1">
      <c r="A31" s="25">
        <v>20</v>
      </c>
      <c r="B31" s="31" t="s">
        <v>104</v>
      </c>
      <c r="C31" s="5" t="s">
        <v>9</v>
      </c>
      <c r="D31" s="5">
        <v>287371.75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5"/>
      <c r="D33" s="2" t="s">
        <v>43</v>
      </c>
    </row>
    <row r="34" spans="1:4" ht="33.75" customHeight="1">
      <c r="A34" s="25">
        <v>22</v>
      </c>
      <c r="B34" s="14" t="s">
        <v>16</v>
      </c>
      <c r="C34" s="5"/>
      <c r="D34" s="2" t="s">
        <v>39</v>
      </c>
    </row>
    <row r="35" spans="1:4" ht="17.25" customHeight="1">
      <c r="A35" s="25">
        <v>23</v>
      </c>
      <c r="B35" s="14" t="s">
        <v>17</v>
      </c>
      <c r="C35" s="5"/>
      <c r="D35" s="7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5" t="s">
        <v>20</v>
      </c>
      <c r="D37" s="5">
        <v>0</v>
      </c>
    </row>
    <row r="38" spans="1:4" ht="17.25" customHeight="1">
      <c r="A38" s="25">
        <v>25</v>
      </c>
      <c r="B38" s="4" t="s">
        <v>21</v>
      </c>
      <c r="C38" s="5" t="s">
        <v>20</v>
      </c>
      <c r="D38" s="5">
        <v>0</v>
      </c>
    </row>
    <row r="39" spans="1:4" ht="34.5" customHeight="1">
      <c r="A39" s="25">
        <v>26</v>
      </c>
      <c r="B39" s="36" t="s">
        <v>106</v>
      </c>
      <c r="C39" s="5" t="s">
        <v>20</v>
      </c>
      <c r="D39" s="5">
        <v>0</v>
      </c>
    </row>
    <row r="40" spans="1:4" ht="17.25" customHeight="1">
      <c r="A40" s="25">
        <v>27</v>
      </c>
      <c r="B40" s="4" t="s">
        <v>22</v>
      </c>
      <c r="C40" s="5" t="s">
        <v>9</v>
      </c>
      <c r="D40" s="5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5" t="s">
        <v>9</v>
      </c>
      <c r="D43" s="5">
        <v>0</v>
      </c>
    </row>
    <row r="44" spans="1:4" ht="18.75" customHeight="1">
      <c r="A44" s="25">
        <v>30</v>
      </c>
      <c r="B44" s="36" t="s">
        <v>99</v>
      </c>
      <c r="C44" s="5" t="s">
        <v>9</v>
      </c>
      <c r="D44" s="5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5" t="s">
        <v>9</v>
      </c>
      <c r="D46" s="5">
        <v>0</v>
      </c>
    </row>
    <row r="47" spans="1:4" ht="17.25" customHeight="1">
      <c r="A47" s="25">
        <v>33</v>
      </c>
      <c r="B47" s="36" t="s">
        <v>110</v>
      </c>
      <c r="C47" s="5" t="s">
        <v>9</v>
      </c>
      <c r="D47" s="5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4953.6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81140.17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76725.88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23394.99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81140.17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81140.17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5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5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5">
        <v>0</v>
      </c>
    </row>
  </sheetData>
  <sheetProtection/>
  <mergeCells count="9">
    <mergeCell ref="A8:D8"/>
    <mergeCell ref="A9:D9"/>
    <mergeCell ref="A64:D64"/>
    <mergeCell ref="A14:D14"/>
    <mergeCell ref="A36:D36"/>
    <mergeCell ref="A41:D41"/>
    <mergeCell ref="A48:D48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56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5" t="s">
        <v>9</v>
      </c>
      <c r="D16" s="5">
        <v>0</v>
      </c>
    </row>
    <row r="17" spans="1:4" ht="18.75" customHeight="1">
      <c r="A17" s="25">
        <v>6</v>
      </c>
      <c r="B17" s="31" t="s">
        <v>99</v>
      </c>
      <c r="C17" s="5" t="s">
        <v>9</v>
      </c>
      <c r="D17" s="5">
        <v>268596.5</v>
      </c>
    </row>
    <row r="18" spans="1:4" ht="32.25" customHeight="1">
      <c r="A18" s="25">
        <v>7</v>
      </c>
      <c r="B18" s="32" t="s">
        <v>10</v>
      </c>
      <c r="C18" s="5" t="s">
        <v>9</v>
      </c>
      <c r="D18" s="5">
        <f>186217.9+416858.83</f>
        <v>603076.73</v>
      </c>
    </row>
    <row r="19" spans="1:4" ht="17.25" customHeight="1">
      <c r="A19" s="25">
        <v>8</v>
      </c>
      <c r="B19" s="14" t="s">
        <v>11</v>
      </c>
      <c r="C19" s="5" t="s">
        <v>9</v>
      </c>
      <c r="D19" s="5">
        <f>416858.83-D21</f>
        <v>351616.80000000005</v>
      </c>
    </row>
    <row r="20" spans="1:4" ht="17.25" customHeight="1">
      <c r="A20" s="25">
        <v>9</v>
      </c>
      <c r="B20" s="14" t="s">
        <v>12</v>
      </c>
      <c r="C20" s="5" t="s">
        <v>9</v>
      </c>
      <c r="D20" s="5">
        <f>186217.9</f>
        <v>186217.9</v>
      </c>
    </row>
    <row r="21" spans="1:4" ht="17.25" customHeight="1">
      <c r="A21" s="25">
        <v>10</v>
      </c>
      <c r="B21" s="14" t="s">
        <v>13</v>
      </c>
      <c r="C21" s="5" t="s">
        <v>9</v>
      </c>
      <c r="D21" s="5">
        <f>65242.03</f>
        <v>65242.03</v>
      </c>
    </row>
    <row r="22" spans="1:4" ht="16.5" customHeight="1">
      <c r="A22" s="25">
        <v>11</v>
      </c>
      <c r="B22" s="32" t="s">
        <v>61</v>
      </c>
      <c r="C22" s="5" t="s">
        <v>9</v>
      </c>
      <c r="D22" s="5">
        <f>296180.42+416858.83</f>
        <v>713039.25</v>
      </c>
    </row>
    <row r="23" spans="1:4" ht="17.25" customHeight="1">
      <c r="A23" s="25">
        <v>12</v>
      </c>
      <c r="B23" s="31" t="s">
        <v>100</v>
      </c>
      <c r="C23" s="5" t="s">
        <v>9</v>
      </c>
      <c r="D23" s="5">
        <f>D22</f>
        <v>713039.25</v>
      </c>
    </row>
    <row r="24" spans="1:4" ht="17.25" customHeight="1">
      <c r="A24" s="25">
        <v>13</v>
      </c>
      <c r="B24" s="31" t="s">
        <v>101</v>
      </c>
      <c r="C24" s="5" t="s">
        <v>9</v>
      </c>
      <c r="D24" s="5">
        <v>0</v>
      </c>
    </row>
    <row r="25" spans="1:4" ht="17.25" customHeight="1">
      <c r="A25" s="25">
        <v>14</v>
      </c>
      <c r="B25" s="31" t="s">
        <v>62</v>
      </c>
      <c r="C25" s="5" t="s">
        <v>9</v>
      </c>
      <c r="D25" s="5">
        <v>0</v>
      </c>
    </row>
    <row r="26" spans="1:4" ht="32.25" customHeight="1">
      <c r="A26" s="25">
        <v>15</v>
      </c>
      <c r="B26" s="31" t="s">
        <v>63</v>
      </c>
      <c r="C26" s="5"/>
      <c r="D26" s="5">
        <v>0</v>
      </c>
    </row>
    <row r="27" spans="1:4" ht="17.25" customHeight="1">
      <c r="A27" s="25">
        <v>16</v>
      </c>
      <c r="B27" s="31" t="s">
        <v>64</v>
      </c>
      <c r="C27" s="5" t="s">
        <v>9</v>
      </c>
      <c r="D27" s="5">
        <v>0</v>
      </c>
    </row>
    <row r="28" spans="1:4" ht="17.25" customHeight="1">
      <c r="A28" s="25">
        <v>17</v>
      </c>
      <c r="B28" s="32" t="s">
        <v>14</v>
      </c>
      <c r="C28" s="5" t="s">
        <v>9</v>
      </c>
      <c r="D28" s="5">
        <f>D22</f>
        <v>713039.25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5" t="s">
        <v>9</v>
      </c>
      <c r="D30" s="5">
        <v>0</v>
      </c>
    </row>
    <row r="31" spans="1:4" ht="17.25" customHeight="1">
      <c r="A31" s="25">
        <v>20</v>
      </c>
      <c r="B31" s="31" t="s">
        <v>104</v>
      </c>
      <c r="C31" s="5" t="s">
        <v>9</v>
      </c>
      <c r="D31" s="5">
        <v>158633.98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5"/>
      <c r="D33" s="2" t="s">
        <v>43</v>
      </c>
    </row>
    <row r="34" spans="1:4" ht="33.75" customHeight="1">
      <c r="A34" s="25">
        <v>22</v>
      </c>
      <c r="B34" s="14" t="s">
        <v>16</v>
      </c>
      <c r="C34" s="5"/>
      <c r="D34" s="2" t="s">
        <v>46</v>
      </c>
    </row>
    <row r="35" spans="1:4" ht="17.25" customHeight="1">
      <c r="A35" s="25">
        <v>23</v>
      </c>
      <c r="B35" s="14" t="s">
        <v>17</v>
      </c>
      <c r="C35" s="5"/>
      <c r="D35" s="7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5" t="s">
        <v>20</v>
      </c>
      <c r="D37" s="5">
        <v>0</v>
      </c>
    </row>
    <row r="38" spans="1:4" ht="17.25" customHeight="1">
      <c r="A38" s="25">
        <v>25</v>
      </c>
      <c r="B38" s="4" t="s">
        <v>21</v>
      </c>
      <c r="C38" s="5" t="s">
        <v>20</v>
      </c>
      <c r="D38" s="5">
        <v>0</v>
      </c>
    </row>
    <row r="39" spans="1:4" ht="34.5" customHeight="1">
      <c r="A39" s="25">
        <v>26</v>
      </c>
      <c r="B39" s="36" t="s">
        <v>106</v>
      </c>
      <c r="C39" s="5" t="s">
        <v>20</v>
      </c>
      <c r="D39" s="5">
        <v>0</v>
      </c>
    </row>
    <row r="40" spans="1:4" ht="17.25" customHeight="1">
      <c r="A40" s="25">
        <v>27</v>
      </c>
      <c r="B40" s="4" t="s">
        <v>22</v>
      </c>
      <c r="C40" s="5" t="s">
        <v>9</v>
      </c>
      <c r="D40" s="5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5" t="s">
        <v>9</v>
      </c>
      <c r="D43" s="5">
        <v>0</v>
      </c>
    </row>
    <row r="44" spans="1:4" ht="18.75" customHeight="1">
      <c r="A44" s="25">
        <v>30</v>
      </c>
      <c r="B44" s="36" t="s">
        <v>99</v>
      </c>
      <c r="C44" s="5" t="s">
        <v>9</v>
      </c>
      <c r="D44" s="5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5" t="s">
        <v>9</v>
      </c>
      <c r="D46" s="5">
        <v>0</v>
      </c>
    </row>
    <row r="47" spans="1:4" ht="17.25" customHeight="1">
      <c r="A47" s="25">
        <v>33</v>
      </c>
      <c r="B47" s="36" t="s">
        <v>110</v>
      </c>
      <c r="C47" s="5" t="s">
        <v>9</v>
      </c>
      <c r="D47" s="5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4052.3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64464.57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76200.1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12088.48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64464.57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64464.57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5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5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5">
        <v>0</v>
      </c>
    </row>
  </sheetData>
  <sheetProtection/>
  <mergeCells count="9">
    <mergeCell ref="A8:D8"/>
    <mergeCell ref="A9:D9"/>
    <mergeCell ref="A64:D64"/>
    <mergeCell ref="A14:D14"/>
    <mergeCell ref="A36:D36"/>
    <mergeCell ref="A41:D41"/>
    <mergeCell ref="A48:D48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93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ht="32.25" customHeight="1">
      <c r="A15" s="30"/>
      <c r="B15" s="27" t="s">
        <v>98</v>
      </c>
      <c r="C15" s="27" t="s">
        <v>9</v>
      </c>
      <c r="D15" s="37">
        <v>0</v>
      </c>
    </row>
    <row r="16" spans="1:4" ht="28.5" customHeight="1">
      <c r="A16" s="25">
        <v>4</v>
      </c>
      <c r="B16" s="35" t="s">
        <v>8</v>
      </c>
      <c r="C16" s="24" t="s">
        <v>9</v>
      </c>
      <c r="D16" s="24">
        <v>57373.37</v>
      </c>
    </row>
    <row r="17" spans="1:4" ht="18.75" customHeight="1">
      <c r="A17" s="25">
        <v>6</v>
      </c>
      <c r="B17" s="31" t="s">
        <v>99</v>
      </c>
      <c r="C17" s="24" t="s">
        <v>9</v>
      </c>
      <c r="D17" s="24">
        <v>41324.57</v>
      </c>
    </row>
    <row r="18" spans="1:4" ht="32.25" customHeight="1">
      <c r="A18" s="25">
        <v>7</v>
      </c>
      <c r="B18" s="32" t="s">
        <v>10</v>
      </c>
      <c r="C18" s="24" t="s">
        <v>9</v>
      </c>
      <c r="D18" s="24">
        <f>140599.83+252476.72</f>
        <v>393076.55</v>
      </c>
    </row>
    <row r="19" spans="1:4" ht="17.25" customHeight="1">
      <c r="A19" s="25">
        <v>8</v>
      </c>
      <c r="B19" s="14" t="s">
        <v>11</v>
      </c>
      <c r="C19" s="24" t="s">
        <v>9</v>
      </c>
      <c r="D19" s="24">
        <f>252476.72-D21</f>
        <v>204005.74</v>
      </c>
    </row>
    <row r="20" spans="1:4" ht="17.25" customHeight="1">
      <c r="A20" s="25">
        <v>9</v>
      </c>
      <c r="B20" s="14" t="s">
        <v>12</v>
      </c>
      <c r="C20" s="24" t="s">
        <v>9</v>
      </c>
      <c r="D20" s="24">
        <v>140599.83</v>
      </c>
    </row>
    <row r="21" spans="1:4" ht="17.25" customHeight="1">
      <c r="A21" s="25">
        <v>10</v>
      </c>
      <c r="B21" s="14" t="s">
        <v>13</v>
      </c>
      <c r="C21" s="24" t="s">
        <v>9</v>
      </c>
      <c r="D21" s="24">
        <v>48470.98</v>
      </c>
    </row>
    <row r="22" spans="1:4" ht="16.5" customHeight="1">
      <c r="A22" s="25">
        <v>11</v>
      </c>
      <c r="B22" s="32" t="s">
        <v>61</v>
      </c>
      <c r="C22" s="24" t="s">
        <v>9</v>
      </c>
      <c r="D22" s="24">
        <f>122082.13+252476.72</f>
        <v>374558.85</v>
      </c>
    </row>
    <row r="23" spans="1:4" ht="17.25" customHeight="1">
      <c r="A23" s="25">
        <v>12</v>
      </c>
      <c r="B23" s="31" t="s">
        <v>100</v>
      </c>
      <c r="C23" s="24" t="s">
        <v>9</v>
      </c>
      <c r="D23" s="24">
        <f>D22</f>
        <v>374558.85</v>
      </c>
    </row>
    <row r="24" spans="1:4" ht="17.25" customHeight="1">
      <c r="A24" s="25">
        <v>13</v>
      </c>
      <c r="B24" s="31" t="s">
        <v>101</v>
      </c>
      <c r="C24" s="24" t="s">
        <v>9</v>
      </c>
      <c r="D24" s="24">
        <v>0</v>
      </c>
    </row>
    <row r="25" spans="1:4" ht="17.25" customHeight="1">
      <c r="A25" s="25">
        <v>14</v>
      </c>
      <c r="B25" s="31" t="s">
        <v>62</v>
      </c>
      <c r="C25" s="24" t="s">
        <v>9</v>
      </c>
      <c r="D25" s="24">
        <v>0</v>
      </c>
    </row>
    <row r="26" spans="1:4" ht="32.25" customHeight="1">
      <c r="A26" s="25">
        <v>15</v>
      </c>
      <c r="B26" s="31" t="s">
        <v>63</v>
      </c>
      <c r="C26" s="24"/>
      <c r="D26" s="24">
        <v>0</v>
      </c>
    </row>
    <row r="27" spans="1:4" ht="17.25" customHeight="1">
      <c r="A27" s="25">
        <v>16</v>
      </c>
      <c r="B27" s="31" t="s">
        <v>64</v>
      </c>
      <c r="C27" s="24" t="s">
        <v>9</v>
      </c>
      <c r="D27" s="24">
        <v>0</v>
      </c>
    </row>
    <row r="28" spans="1:4" ht="17.25" customHeight="1">
      <c r="A28" s="25">
        <v>17</v>
      </c>
      <c r="B28" s="32" t="s">
        <v>14</v>
      </c>
      <c r="C28" s="24" t="s">
        <v>9</v>
      </c>
      <c r="D28" s="24">
        <f>D23+D16</f>
        <v>431932.22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4" t="s">
        <v>9</v>
      </c>
      <c r="D30" s="24">
        <v>0</v>
      </c>
    </row>
    <row r="31" spans="1:4" ht="17.25" customHeight="1">
      <c r="A31" s="25">
        <v>20</v>
      </c>
      <c r="B31" s="31" t="s">
        <v>104</v>
      </c>
      <c r="C31" s="24" t="s">
        <v>9</v>
      </c>
      <c r="D31" s="24">
        <v>59842.27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4"/>
      <c r="D33" s="2" t="s">
        <v>43</v>
      </c>
    </row>
    <row r="34" spans="1:4" ht="33.75" customHeight="1">
      <c r="A34" s="25">
        <v>22</v>
      </c>
      <c r="B34" s="14" t="s">
        <v>16</v>
      </c>
      <c r="C34" s="24"/>
      <c r="D34" s="2" t="s">
        <v>39</v>
      </c>
    </row>
    <row r="35" spans="1:4" ht="17.25" customHeight="1">
      <c r="A35" s="25">
        <v>23</v>
      </c>
      <c r="B35" s="14" t="s">
        <v>17</v>
      </c>
      <c r="C35" s="24"/>
      <c r="D35" s="24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4" t="s">
        <v>20</v>
      </c>
      <c r="D37" s="24">
        <v>0</v>
      </c>
    </row>
    <row r="38" spans="1:4" ht="17.25" customHeight="1">
      <c r="A38" s="25">
        <v>25</v>
      </c>
      <c r="B38" s="4" t="s">
        <v>21</v>
      </c>
      <c r="C38" s="24" t="s">
        <v>20</v>
      </c>
      <c r="D38" s="24">
        <v>0</v>
      </c>
    </row>
    <row r="39" spans="1:4" ht="34.5" customHeight="1">
      <c r="A39" s="25">
        <v>26</v>
      </c>
      <c r="B39" s="36" t="s">
        <v>106</v>
      </c>
      <c r="C39" s="24" t="s">
        <v>20</v>
      </c>
      <c r="D39" s="24">
        <v>0</v>
      </c>
    </row>
    <row r="40" spans="1:4" ht="17.25" customHeight="1">
      <c r="A40" s="25">
        <v>27</v>
      </c>
      <c r="B40" s="4" t="s">
        <v>22</v>
      </c>
      <c r="C40" s="24" t="s">
        <v>9</v>
      </c>
      <c r="D40" s="24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24" t="s">
        <v>9</v>
      </c>
      <c r="D43" s="24">
        <v>0</v>
      </c>
    </row>
    <row r="44" spans="1:4" ht="18.75" customHeight="1">
      <c r="A44" s="25">
        <v>30</v>
      </c>
      <c r="B44" s="36" t="s">
        <v>99</v>
      </c>
      <c r="C44" s="24" t="s">
        <v>9</v>
      </c>
      <c r="D44" s="24">
        <v>0</v>
      </c>
    </row>
    <row r="45" spans="1:4" ht="18.75" customHeight="1">
      <c r="A45" s="25">
        <v>31</v>
      </c>
      <c r="B45" s="36" t="s">
        <v>109</v>
      </c>
      <c r="C45" s="25"/>
      <c r="D45" s="25"/>
    </row>
    <row r="46" spans="1:4" ht="35.25" customHeight="1">
      <c r="A46" s="25">
        <v>32</v>
      </c>
      <c r="B46" s="4" t="s">
        <v>24</v>
      </c>
      <c r="C46" s="24" t="s">
        <v>9</v>
      </c>
      <c r="D46" s="24">
        <v>0</v>
      </c>
    </row>
    <row r="47" spans="1:4" ht="17.25" customHeight="1">
      <c r="A47" s="25">
        <v>33</v>
      </c>
      <c r="B47" s="36" t="s">
        <v>110</v>
      </c>
      <c r="C47" s="24" t="s">
        <v>9</v>
      </c>
      <c r="D47" s="24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3010.72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491315.71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46774.83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7567.32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49315.71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f>D55</f>
        <v>49315.71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4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4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4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54</v>
      </c>
      <c r="B9" s="65"/>
      <c r="C9" s="65"/>
      <c r="D9" s="65"/>
    </row>
    <row r="10" spans="1:4" ht="30">
      <c r="A10" s="1" t="s">
        <v>0</v>
      </c>
      <c r="B10" s="2" t="s">
        <v>1</v>
      </c>
      <c r="C10" s="3" t="s">
        <v>2</v>
      </c>
      <c r="D10" s="5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5" t="s">
        <v>9</v>
      </c>
      <c r="D16" s="5">
        <v>0</v>
      </c>
    </row>
    <row r="17" spans="1:4" ht="18.75" customHeight="1">
      <c r="A17" s="25">
        <v>6</v>
      </c>
      <c r="B17" s="31" t="s">
        <v>99</v>
      </c>
      <c r="C17" s="5" t="s">
        <v>9</v>
      </c>
      <c r="D17" s="5">
        <v>193822.7</v>
      </c>
    </row>
    <row r="18" spans="1:4" ht="32.25" customHeight="1">
      <c r="A18" s="25">
        <v>7</v>
      </c>
      <c r="B18" s="32" t="s">
        <v>10</v>
      </c>
      <c r="C18" s="5" t="s">
        <v>9</v>
      </c>
      <c r="D18" s="5">
        <f>237882.27+409465.1</f>
        <v>647347.37</v>
      </c>
    </row>
    <row r="19" spans="1:4" ht="17.25" customHeight="1">
      <c r="A19" s="25">
        <v>8</v>
      </c>
      <c r="B19" s="14" t="s">
        <v>11</v>
      </c>
      <c r="C19" s="5" t="s">
        <v>9</v>
      </c>
      <c r="D19" s="5">
        <f>409465.1-D21</f>
        <v>344438.81</v>
      </c>
    </row>
    <row r="20" spans="1:4" ht="17.25" customHeight="1">
      <c r="A20" s="25">
        <v>9</v>
      </c>
      <c r="B20" s="14" t="s">
        <v>12</v>
      </c>
      <c r="C20" s="5" t="s">
        <v>9</v>
      </c>
      <c r="D20" s="5">
        <f>237882.27</f>
        <v>237882.27</v>
      </c>
    </row>
    <row r="21" spans="1:4" ht="17.25" customHeight="1">
      <c r="A21" s="25">
        <v>10</v>
      </c>
      <c r="B21" s="14" t="s">
        <v>13</v>
      </c>
      <c r="C21" s="5" t="s">
        <v>9</v>
      </c>
      <c r="D21" s="5">
        <f>65026.29</f>
        <v>65026.29</v>
      </c>
    </row>
    <row r="22" spans="1:4" ht="16.5" customHeight="1">
      <c r="A22" s="25">
        <v>11</v>
      </c>
      <c r="B22" s="32" t="s">
        <v>61</v>
      </c>
      <c r="C22" s="5" t="s">
        <v>9</v>
      </c>
      <c r="D22" s="5">
        <f>296231.56+409465.1</f>
        <v>705696.6599999999</v>
      </c>
    </row>
    <row r="23" spans="1:4" ht="17.25" customHeight="1">
      <c r="A23" s="25">
        <v>12</v>
      </c>
      <c r="B23" s="31" t="s">
        <v>100</v>
      </c>
      <c r="C23" s="5" t="s">
        <v>9</v>
      </c>
      <c r="D23" s="5">
        <f>D22</f>
        <v>705696.6599999999</v>
      </c>
    </row>
    <row r="24" spans="1:4" ht="17.25" customHeight="1">
      <c r="A24" s="25">
        <v>13</v>
      </c>
      <c r="B24" s="31" t="s">
        <v>101</v>
      </c>
      <c r="C24" s="5" t="s">
        <v>9</v>
      </c>
      <c r="D24" s="5">
        <v>0</v>
      </c>
    </row>
    <row r="25" spans="1:4" ht="17.25" customHeight="1">
      <c r="A25" s="25">
        <v>14</v>
      </c>
      <c r="B25" s="31" t="s">
        <v>62</v>
      </c>
      <c r="C25" s="5" t="s">
        <v>9</v>
      </c>
      <c r="D25" s="5">
        <v>0</v>
      </c>
    </row>
    <row r="26" spans="1:4" ht="32.25" customHeight="1">
      <c r="A26" s="25">
        <v>15</v>
      </c>
      <c r="B26" s="31" t="s">
        <v>63</v>
      </c>
      <c r="C26" s="5"/>
      <c r="D26" s="5">
        <v>0</v>
      </c>
    </row>
    <row r="27" spans="1:4" ht="17.25" customHeight="1">
      <c r="A27" s="25">
        <v>16</v>
      </c>
      <c r="B27" s="31" t="s">
        <v>64</v>
      </c>
      <c r="C27" s="5" t="s">
        <v>9</v>
      </c>
      <c r="D27" s="5">
        <v>0</v>
      </c>
    </row>
    <row r="28" spans="1:4" ht="17.25" customHeight="1">
      <c r="A28" s="25">
        <v>17</v>
      </c>
      <c r="B28" s="32" t="s">
        <v>14</v>
      </c>
      <c r="C28" s="5" t="s">
        <v>9</v>
      </c>
      <c r="D28" s="5">
        <f>D22</f>
        <v>705696.6599999999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5" t="s">
        <v>9</v>
      </c>
      <c r="D30" s="5">
        <v>0</v>
      </c>
    </row>
    <row r="31" spans="1:4" ht="17.25" customHeight="1">
      <c r="A31" s="25">
        <v>20</v>
      </c>
      <c r="B31" s="31" t="s">
        <v>104</v>
      </c>
      <c r="C31" s="5" t="s">
        <v>9</v>
      </c>
      <c r="D31" s="5">
        <v>135473.41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5"/>
      <c r="D33" s="2" t="s">
        <v>43</v>
      </c>
    </row>
    <row r="34" spans="1:4" ht="33.75" customHeight="1">
      <c r="A34" s="25">
        <v>22</v>
      </c>
      <c r="B34" s="14" t="s">
        <v>16</v>
      </c>
      <c r="C34" s="5"/>
      <c r="D34" s="2" t="s">
        <v>55</v>
      </c>
    </row>
    <row r="35" spans="1:4" ht="17.25" customHeight="1">
      <c r="A35" s="25">
        <v>23</v>
      </c>
      <c r="B35" s="14" t="s">
        <v>17</v>
      </c>
      <c r="C35" s="5"/>
      <c r="D35" s="7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5" t="s">
        <v>20</v>
      </c>
      <c r="D37" s="5">
        <v>0</v>
      </c>
    </row>
    <row r="38" spans="1:4" ht="17.25" customHeight="1">
      <c r="A38" s="25">
        <v>25</v>
      </c>
      <c r="B38" s="4" t="s">
        <v>21</v>
      </c>
      <c r="C38" s="5" t="s">
        <v>20</v>
      </c>
      <c r="D38" s="5">
        <v>0</v>
      </c>
    </row>
    <row r="39" spans="1:4" ht="34.5" customHeight="1">
      <c r="A39" s="25">
        <v>26</v>
      </c>
      <c r="B39" s="36" t="s">
        <v>106</v>
      </c>
      <c r="C39" s="5" t="s">
        <v>20</v>
      </c>
      <c r="D39" s="5">
        <v>0</v>
      </c>
    </row>
    <row r="40" spans="1:4" ht="17.25" customHeight="1">
      <c r="A40" s="25">
        <v>27</v>
      </c>
      <c r="B40" s="4" t="s">
        <v>22</v>
      </c>
      <c r="C40" s="5" t="s">
        <v>9</v>
      </c>
      <c r="D40" s="5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5" t="s">
        <v>9</v>
      </c>
      <c r="D43" s="5">
        <v>0</v>
      </c>
    </row>
    <row r="44" spans="1:4" ht="18.75" customHeight="1">
      <c r="A44" s="25">
        <v>30</v>
      </c>
      <c r="B44" s="36" t="s">
        <v>99</v>
      </c>
      <c r="C44" s="5" t="s">
        <v>9</v>
      </c>
      <c r="D44" s="5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5" t="s">
        <v>9</v>
      </c>
      <c r="D46" s="5">
        <v>0</v>
      </c>
    </row>
    <row r="47" spans="1:4" ht="17.25" customHeight="1">
      <c r="A47" s="25">
        <v>33</v>
      </c>
      <c r="B47" s="36" t="s">
        <v>110</v>
      </c>
      <c r="C47" s="5" t="s">
        <v>9</v>
      </c>
      <c r="D47" s="5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4038.9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65520.06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73028.98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10925.32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65520.06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65520.06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5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5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5">
        <v>0</v>
      </c>
    </row>
  </sheetData>
  <sheetProtection/>
  <mergeCells count="9">
    <mergeCell ref="A8:D8"/>
    <mergeCell ref="A9:D9"/>
    <mergeCell ref="A64:D64"/>
    <mergeCell ref="A14:D14"/>
    <mergeCell ref="A36:D36"/>
    <mergeCell ref="A41:D41"/>
    <mergeCell ref="A48:D48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spans="2:3" ht="15">
      <c r="B1" s="15"/>
      <c r="C1" t="s">
        <v>31</v>
      </c>
    </row>
    <row r="2" spans="2:3" ht="15">
      <c r="B2" s="15"/>
      <c r="C2" t="s">
        <v>32</v>
      </c>
    </row>
    <row r="3" spans="2:3" ht="15">
      <c r="B3" s="15"/>
      <c r="C3" t="s">
        <v>33</v>
      </c>
    </row>
    <row r="4" spans="2:3" ht="15">
      <c r="B4" s="15"/>
      <c r="C4" t="s">
        <v>34</v>
      </c>
    </row>
    <row r="5" spans="2:3" ht="15">
      <c r="B5" s="15"/>
      <c r="C5" t="s">
        <v>35</v>
      </c>
    </row>
    <row r="6" spans="2:3" ht="15">
      <c r="B6" s="15"/>
      <c r="C6" t="s">
        <v>36</v>
      </c>
    </row>
    <row r="7" spans="1:2" ht="15">
      <c r="A7" s="38" t="s">
        <v>37</v>
      </c>
      <c r="B7" s="15"/>
    </row>
    <row r="8" spans="1:4" ht="15">
      <c r="A8" s="64" t="s">
        <v>29</v>
      </c>
      <c r="B8" s="64"/>
      <c r="C8" s="64"/>
      <c r="D8" s="64"/>
    </row>
    <row r="9" spans="1:4" ht="15">
      <c r="A9" s="65" t="s">
        <v>97</v>
      </c>
      <c r="B9" s="65"/>
      <c r="C9" s="65"/>
      <c r="D9" s="65"/>
    </row>
    <row r="10" spans="1:4" ht="30">
      <c r="A10" s="1" t="s">
        <v>0</v>
      </c>
      <c r="B10" s="2" t="s">
        <v>1</v>
      </c>
      <c r="C10" s="3" t="s">
        <v>2</v>
      </c>
      <c r="D10" s="25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25" t="s">
        <v>9</v>
      </c>
      <c r="D16" s="25">
        <v>0</v>
      </c>
    </row>
    <row r="17" spans="1:4" ht="18.75" customHeight="1">
      <c r="A17" s="25">
        <v>6</v>
      </c>
      <c r="B17" s="31" t="s">
        <v>99</v>
      </c>
      <c r="C17" s="25" t="s">
        <v>9</v>
      </c>
      <c r="D17" s="25">
        <v>0</v>
      </c>
    </row>
    <row r="18" spans="1:4" ht="32.25" customHeight="1">
      <c r="A18" s="25">
        <v>7</v>
      </c>
      <c r="B18" s="32" t="s">
        <v>10</v>
      </c>
      <c r="C18" s="25" t="s">
        <v>9</v>
      </c>
      <c r="D18" s="25">
        <f>29772.64+58264.76</f>
        <v>88037.4</v>
      </c>
    </row>
    <row r="19" spans="1:4" ht="17.25" customHeight="1">
      <c r="A19" s="25">
        <v>8</v>
      </c>
      <c r="B19" s="14" t="s">
        <v>11</v>
      </c>
      <c r="C19" s="25" t="s">
        <v>9</v>
      </c>
      <c r="D19" s="25">
        <f>58264.76-D21</f>
        <v>47060</v>
      </c>
    </row>
    <row r="20" spans="1:4" ht="17.25" customHeight="1">
      <c r="A20" s="25">
        <v>9</v>
      </c>
      <c r="B20" s="14" t="s">
        <v>12</v>
      </c>
      <c r="C20" s="25" t="s">
        <v>9</v>
      </c>
      <c r="D20" s="25">
        <f>29772.64</f>
        <v>29772.64</v>
      </c>
    </row>
    <row r="21" spans="1:4" ht="17.25" customHeight="1">
      <c r="A21" s="25">
        <v>10</v>
      </c>
      <c r="B21" s="14" t="s">
        <v>13</v>
      </c>
      <c r="C21" s="25" t="s">
        <v>9</v>
      </c>
      <c r="D21" s="25">
        <v>11204.76</v>
      </c>
    </row>
    <row r="22" spans="1:4" ht="16.5" customHeight="1">
      <c r="A22" s="25">
        <v>11</v>
      </c>
      <c r="B22" s="32" t="s">
        <v>61</v>
      </c>
      <c r="C22" s="25" t="s">
        <v>9</v>
      </c>
      <c r="D22" s="25">
        <f>52470.17</f>
        <v>52470.17</v>
      </c>
    </row>
    <row r="23" spans="1:4" ht="17.25" customHeight="1">
      <c r="A23" s="25">
        <v>12</v>
      </c>
      <c r="B23" s="31" t="s">
        <v>100</v>
      </c>
      <c r="C23" s="25" t="s">
        <v>9</v>
      </c>
      <c r="D23" s="25">
        <f>D22</f>
        <v>52470.17</v>
      </c>
    </row>
    <row r="24" spans="1:4" ht="17.25" customHeight="1">
      <c r="A24" s="25">
        <v>13</v>
      </c>
      <c r="B24" s="31" t="s">
        <v>101</v>
      </c>
      <c r="C24" s="25" t="s">
        <v>9</v>
      </c>
      <c r="D24" s="25">
        <v>0</v>
      </c>
    </row>
    <row r="25" spans="1:4" ht="17.25" customHeight="1">
      <c r="A25" s="25">
        <v>14</v>
      </c>
      <c r="B25" s="31" t="s">
        <v>62</v>
      </c>
      <c r="C25" s="25" t="s">
        <v>9</v>
      </c>
      <c r="D25" s="25">
        <v>0</v>
      </c>
    </row>
    <row r="26" spans="1:4" ht="32.25" customHeight="1">
      <c r="A26" s="25">
        <v>15</v>
      </c>
      <c r="B26" s="31" t="s">
        <v>63</v>
      </c>
      <c r="C26" s="25"/>
      <c r="D26" s="25">
        <v>0</v>
      </c>
    </row>
    <row r="27" spans="1:4" ht="17.25" customHeight="1">
      <c r="A27" s="25">
        <v>16</v>
      </c>
      <c r="B27" s="31" t="s">
        <v>64</v>
      </c>
      <c r="C27" s="25" t="s">
        <v>9</v>
      </c>
      <c r="D27" s="25">
        <v>0</v>
      </c>
    </row>
    <row r="28" spans="1:4" ht="17.25" customHeight="1">
      <c r="A28" s="25">
        <v>17</v>
      </c>
      <c r="B28" s="32" t="s">
        <v>14</v>
      </c>
      <c r="C28" s="25" t="s">
        <v>9</v>
      </c>
      <c r="D28" s="25">
        <f>D22</f>
        <v>52470.17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5" t="s">
        <v>9</v>
      </c>
      <c r="D30" s="25">
        <v>29772.64</v>
      </c>
    </row>
    <row r="31" spans="1:4" ht="17.25" customHeight="1">
      <c r="A31" s="25">
        <v>20</v>
      </c>
      <c r="B31" s="31" t="s">
        <v>104</v>
      </c>
      <c r="C31" s="25" t="s">
        <v>9</v>
      </c>
      <c r="D31" s="25">
        <v>35567.23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5"/>
      <c r="D33" s="2" t="s">
        <v>38</v>
      </c>
    </row>
    <row r="34" spans="1:4" ht="33.75" customHeight="1">
      <c r="A34" s="25">
        <v>22</v>
      </c>
      <c r="B34" s="14" t="s">
        <v>16</v>
      </c>
      <c r="C34" s="25"/>
      <c r="D34" s="2" t="s">
        <v>39</v>
      </c>
    </row>
    <row r="35" spans="1:4" ht="17.25" customHeight="1">
      <c r="A35" s="25">
        <v>23</v>
      </c>
      <c r="B35" s="14" t="s">
        <v>17</v>
      </c>
      <c r="C35" s="25"/>
      <c r="D35" s="25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5" t="s">
        <v>20</v>
      </c>
      <c r="D37" s="25">
        <v>0</v>
      </c>
    </row>
    <row r="38" spans="1:4" ht="17.25" customHeight="1">
      <c r="A38" s="25">
        <v>25</v>
      </c>
      <c r="B38" s="4" t="s">
        <v>21</v>
      </c>
      <c r="C38" s="25" t="s">
        <v>20</v>
      </c>
      <c r="D38" s="25">
        <v>0</v>
      </c>
    </row>
    <row r="39" spans="1:4" ht="34.5" customHeight="1">
      <c r="A39" s="25">
        <v>26</v>
      </c>
      <c r="B39" s="36" t="s">
        <v>106</v>
      </c>
      <c r="C39" s="25" t="s">
        <v>20</v>
      </c>
      <c r="D39" s="25">
        <v>0</v>
      </c>
    </row>
    <row r="40" spans="1:4" ht="17.25" customHeight="1">
      <c r="A40" s="25">
        <v>27</v>
      </c>
      <c r="B40" s="4" t="s">
        <v>22</v>
      </c>
      <c r="C40" s="25" t="s">
        <v>9</v>
      </c>
      <c r="D40" s="25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25" t="s">
        <v>9</v>
      </c>
      <c r="D43" s="25">
        <v>0</v>
      </c>
    </row>
    <row r="44" spans="1:4" ht="18.75" customHeight="1">
      <c r="A44" s="25">
        <v>30</v>
      </c>
      <c r="B44" s="36" t="s">
        <v>99</v>
      </c>
      <c r="C44" s="25" t="s">
        <v>9</v>
      </c>
      <c r="D44" s="25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25" t="s">
        <v>9</v>
      </c>
      <c r="D46" s="25">
        <v>0</v>
      </c>
    </row>
    <row r="47" spans="1:4" ht="17.25" customHeight="1">
      <c r="A47" s="25">
        <v>33</v>
      </c>
      <c r="B47" s="36" t="s">
        <v>110</v>
      </c>
      <c r="C47" s="25" t="s">
        <v>9</v>
      </c>
      <c r="D47" s="25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2667.8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11204.76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6678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4526.76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11204.76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11204.76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5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5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5">
        <v>0</v>
      </c>
    </row>
  </sheetData>
  <sheetProtection/>
  <mergeCells count="9">
    <mergeCell ref="A64:D64"/>
    <mergeCell ref="A32:D32"/>
    <mergeCell ref="A8:D8"/>
    <mergeCell ref="A9:D9"/>
    <mergeCell ref="A14:D14"/>
    <mergeCell ref="A36:D36"/>
    <mergeCell ref="A41:D41"/>
    <mergeCell ref="A48:D48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spans="2:3" ht="15">
      <c r="B1" s="15"/>
      <c r="C1" t="s">
        <v>31</v>
      </c>
    </row>
    <row r="2" spans="2:3" ht="15">
      <c r="B2" s="15"/>
      <c r="C2" t="s">
        <v>32</v>
      </c>
    </row>
    <row r="3" spans="2:3" ht="15">
      <c r="B3" s="15"/>
      <c r="C3" t="s">
        <v>33</v>
      </c>
    </row>
    <row r="4" spans="2:3" ht="15">
      <c r="B4" s="15"/>
      <c r="C4" t="s">
        <v>34</v>
      </c>
    </row>
    <row r="5" spans="2:3" ht="15">
      <c r="B5" s="15"/>
      <c r="C5" t="s">
        <v>35</v>
      </c>
    </row>
    <row r="6" spans="2:3" ht="15">
      <c r="B6" s="15"/>
      <c r="C6" t="s">
        <v>36</v>
      </c>
    </row>
    <row r="7" spans="1:2" ht="15">
      <c r="A7" s="38" t="s">
        <v>37</v>
      </c>
      <c r="B7" s="15"/>
    </row>
    <row r="8" spans="1:4" ht="15">
      <c r="A8" s="64" t="s">
        <v>29</v>
      </c>
      <c r="B8" s="64"/>
      <c r="C8" s="64"/>
      <c r="D8" s="64"/>
    </row>
    <row r="9" spans="1:4" ht="15">
      <c r="A9" s="65" t="s">
        <v>77</v>
      </c>
      <c r="B9" s="65"/>
      <c r="C9" s="65"/>
      <c r="D9" s="65"/>
    </row>
    <row r="10" spans="1:4" ht="30">
      <c r="A10" s="1" t="s">
        <v>0</v>
      </c>
      <c r="B10" s="2" t="s">
        <v>1</v>
      </c>
      <c r="C10" s="3" t="s">
        <v>2</v>
      </c>
      <c r="D10" s="20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20" t="s">
        <v>9</v>
      </c>
      <c r="D16" s="20">
        <v>48653.61</v>
      </c>
    </row>
    <row r="17" spans="1:4" ht="18.75" customHeight="1">
      <c r="A17" s="25">
        <v>6</v>
      </c>
      <c r="B17" s="31" t="s">
        <v>99</v>
      </c>
      <c r="C17" s="20" t="s">
        <v>9</v>
      </c>
      <c r="D17" s="20">
        <v>110468.24</v>
      </c>
    </row>
    <row r="18" spans="1:4" ht="32.25" customHeight="1">
      <c r="A18" s="25">
        <v>7</v>
      </c>
      <c r="B18" s="32" t="s">
        <v>10</v>
      </c>
      <c r="C18" s="20" t="s">
        <v>9</v>
      </c>
      <c r="D18" s="20">
        <f>151135.97+358634.66</f>
        <v>509770.63</v>
      </c>
    </row>
    <row r="19" spans="1:4" ht="17.25" customHeight="1">
      <c r="A19" s="25">
        <v>8</v>
      </c>
      <c r="B19" s="14" t="s">
        <v>11</v>
      </c>
      <c r="C19" s="20" t="s">
        <v>9</v>
      </c>
      <c r="D19" s="20">
        <f>358634.66-D21</f>
        <v>288076.41</v>
      </c>
    </row>
    <row r="20" spans="1:4" ht="17.25" customHeight="1">
      <c r="A20" s="25">
        <v>9</v>
      </c>
      <c r="B20" s="14" t="s">
        <v>12</v>
      </c>
      <c r="C20" s="20" t="s">
        <v>9</v>
      </c>
      <c r="D20" s="20">
        <f>151135.97</f>
        <v>151135.97</v>
      </c>
    </row>
    <row r="21" spans="1:4" ht="17.25" customHeight="1">
      <c r="A21" s="25">
        <v>10</v>
      </c>
      <c r="B21" s="14" t="s">
        <v>13</v>
      </c>
      <c r="C21" s="20" t="s">
        <v>9</v>
      </c>
      <c r="D21" s="20">
        <f>70558.25</f>
        <v>70558.25</v>
      </c>
    </row>
    <row r="22" spans="1:4" ht="16.5" customHeight="1">
      <c r="A22" s="25">
        <v>11</v>
      </c>
      <c r="B22" s="32" t="s">
        <v>61</v>
      </c>
      <c r="C22" s="20" t="s">
        <v>9</v>
      </c>
      <c r="D22" s="20">
        <f>145870.26+358634.66</f>
        <v>504504.92</v>
      </c>
    </row>
    <row r="23" spans="1:4" ht="17.25" customHeight="1">
      <c r="A23" s="25">
        <v>12</v>
      </c>
      <c r="B23" s="31" t="s">
        <v>100</v>
      </c>
      <c r="C23" s="20" t="s">
        <v>9</v>
      </c>
      <c r="D23" s="20">
        <f>D22</f>
        <v>504504.92</v>
      </c>
    </row>
    <row r="24" spans="1:4" ht="17.25" customHeight="1">
      <c r="A24" s="25">
        <v>13</v>
      </c>
      <c r="B24" s="31" t="s">
        <v>101</v>
      </c>
      <c r="C24" s="20" t="s">
        <v>9</v>
      </c>
      <c r="D24" s="20">
        <v>0</v>
      </c>
    </row>
    <row r="25" spans="1:4" ht="17.25" customHeight="1">
      <c r="A25" s="25">
        <v>14</v>
      </c>
      <c r="B25" s="31" t="s">
        <v>62</v>
      </c>
      <c r="C25" s="20" t="s">
        <v>9</v>
      </c>
      <c r="D25" s="20">
        <v>0</v>
      </c>
    </row>
    <row r="26" spans="1:4" ht="32.25" customHeight="1">
      <c r="A26" s="25">
        <v>15</v>
      </c>
      <c r="B26" s="31" t="s">
        <v>63</v>
      </c>
      <c r="C26" s="20"/>
      <c r="D26" s="20">
        <v>0</v>
      </c>
    </row>
    <row r="27" spans="1:4" ht="17.25" customHeight="1">
      <c r="A27" s="25">
        <v>16</v>
      </c>
      <c r="B27" s="31" t="s">
        <v>64</v>
      </c>
      <c r="C27" s="20" t="s">
        <v>9</v>
      </c>
      <c r="D27" s="20">
        <v>0</v>
      </c>
    </row>
    <row r="28" spans="1:4" ht="17.25" customHeight="1">
      <c r="A28" s="25">
        <v>17</v>
      </c>
      <c r="B28" s="32" t="s">
        <v>14</v>
      </c>
      <c r="C28" s="20" t="s">
        <v>9</v>
      </c>
      <c r="D28" s="20">
        <f>D22+D16</f>
        <v>553158.53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0" t="s">
        <v>9</v>
      </c>
      <c r="D30" s="20">
        <v>0</v>
      </c>
    </row>
    <row r="31" spans="1:4" ht="17.25" customHeight="1">
      <c r="A31" s="25">
        <v>20</v>
      </c>
      <c r="B31" s="31" t="s">
        <v>104</v>
      </c>
      <c r="C31" s="20" t="s">
        <v>9</v>
      </c>
      <c r="D31" s="20">
        <v>115733.95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0"/>
      <c r="D33" s="2" t="s">
        <v>38</v>
      </c>
    </row>
    <row r="34" spans="1:4" ht="33.75" customHeight="1">
      <c r="A34" s="25">
        <v>22</v>
      </c>
      <c r="B34" s="14" t="s">
        <v>16</v>
      </c>
      <c r="C34" s="20"/>
      <c r="D34" s="2" t="s">
        <v>39</v>
      </c>
    </row>
    <row r="35" spans="1:4" ht="17.25" customHeight="1">
      <c r="A35" s="25">
        <v>23</v>
      </c>
      <c r="B35" s="14" t="s">
        <v>17</v>
      </c>
      <c r="C35" s="20"/>
      <c r="D35" s="20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0" t="s">
        <v>20</v>
      </c>
      <c r="D37" s="20">
        <v>0</v>
      </c>
    </row>
    <row r="38" spans="1:4" ht="17.25" customHeight="1">
      <c r="A38" s="25">
        <v>25</v>
      </c>
      <c r="B38" s="4" t="s">
        <v>21</v>
      </c>
      <c r="C38" s="20" t="s">
        <v>20</v>
      </c>
      <c r="D38" s="20">
        <v>0</v>
      </c>
    </row>
    <row r="39" spans="1:4" ht="34.5" customHeight="1">
      <c r="A39" s="25">
        <v>26</v>
      </c>
      <c r="B39" s="36" t="s">
        <v>106</v>
      </c>
      <c r="C39" s="20" t="s">
        <v>20</v>
      </c>
      <c r="D39" s="20">
        <v>0</v>
      </c>
    </row>
    <row r="40" spans="1:4" ht="17.25" customHeight="1">
      <c r="A40" s="25">
        <v>27</v>
      </c>
      <c r="B40" s="4" t="s">
        <v>22</v>
      </c>
      <c r="C40" s="20" t="s">
        <v>9</v>
      </c>
      <c r="D40" s="20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20" t="s">
        <v>9</v>
      </c>
      <c r="D43" s="20">
        <v>0</v>
      </c>
    </row>
    <row r="44" spans="1:4" ht="18.75" customHeight="1">
      <c r="A44" s="25">
        <v>30</v>
      </c>
      <c r="B44" s="36" t="s">
        <v>99</v>
      </c>
      <c r="C44" s="20" t="s">
        <v>9</v>
      </c>
      <c r="D44" s="20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20" t="s">
        <v>9</v>
      </c>
      <c r="D46" s="20">
        <v>0</v>
      </c>
    </row>
    <row r="47" spans="1:4" ht="17.25" customHeight="1">
      <c r="A47" s="25">
        <v>33</v>
      </c>
      <c r="B47" s="36" t="s">
        <v>110</v>
      </c>
      <c r="C47" s="20" t="s">
        <v>9</v>
      </c>
      <c r="D47" s="20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4350.1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69853.26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68563.63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15590.77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69853.26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69853.26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0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0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0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spans="2:3" ht="15">
      <c r="B1" s="15"/>
      <c r="C1" t="s">
        <v>31</v>
      </c>
    </row>
    <row r="2" spans="2:3" ht="15">
      <c r="B2" s="15"/>
      <c r="C2" t="s">
        <v>32</v>
      </c>
    </row>
    <row r="3" spans="2:3" ht="15">
      <c r="B3" s="15"/>
      <c r="C3" t="s">
        <v>33</v>
      </c>
    </row>
    <row r="4" spans="2:3" ht="15">
      <c r="B4" s="15"/>
      <c r="C4" t="s">
        <v>34</v>
      </c>
    </row>
    <row r="5" spans="2:3" ht="15">
      <c r="B5" s="15"/>
      <c r="C5" t="s">
        <v>35</v>
      </c>
    </row>
    <row r="6" spans="2:3" ht="15">
      <c r="B6" s="15"/>
      <c r="C6" t="s">
        <v>36</v>
      </c>
    </row>
    <row r="7" spans="1:2" ht="15">
      <c r="A7" s="38" t="s">
        <v>37</v>
      </c>
      <c r="B7" s="15"/>
    </row>
    <row r="8" spans="1:4" ht="15">
      <c r="A8" s="64" t="s">
        <v>29</v>
      </c>
      <c r="B8" s="64"/>
      <c r="C8" s="64"/>
      <c r="D8" s="64"/>
    </row>
    <row r="9" spans="1:4" ht="15">
      <c r="A9" s="65" t="s">
        <v>76</v>
      </c>
      <c r="B9" s="65"/>
      <c r="C9" s="65"/>
      <c r="D9" s="65"/>
    </row>
    <row r="10" spans="1:4" ht="30">
      <c r="A10" s="1" t="s">
        <v>0</v>
      </c>
      <c r="B10" s="2" t="s">
        <v>1</v>
      </c>
      <c r="C10" s="3" t="s">
        <v>2</v>
      </c>
      <c r="D10" s="20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20" t="s">
        <v>9</v>
      </c>
      <c r="D16" s="20">
        <v>0</v>
      </c>
    </row>
    <row r="17" spans="1:4" ht="18.75" customHeight="1">
      <c r="A17" s="25">
        <v>6</v>
      </c>
      <c r="B17" s="31" t="s">
        <v>99</v>
      </c>
      <c r="C17" s="20" t="s">
        <v>9</v>
      </c>
      <c r="D17" s="20">
        <v>36097.07</v>
      </c>
    </row>
    <row r="18" spans="1:4" ht="32.25" customHeight="1">
      <c r="A18" s="25">
        <v>7</v>
      </c>
      <c r="B18" s="32" t="s">
        <v>10</v>
      </c>
      <c r="C18" s="20" t="s">
        <v>9</v>
      </c>
      <c r="D18" s="20">
        <f>87490.98+165672.87</f>
        <v>253163.84999999998</v>
      </c>
    </row>
    <row r="19" spans="1:4" ht="17.25" customHeight="1">
      <c r="A19" s="25">
        <v>8</v>
      </c>
      <c r="B19" s="14" t="s">
        <v>11</v>
      </c>
      <c r="C19" s="20" t="s">
        <v>9</v>
      </c>
      <c r="D19" s="20">
        <f>165672.87-D21</f>
        <v>138037.22</v>
      </c>
    </row>
    <row r="20" spans="1:4" ht="17.25" customHeight="1">
      <c r="A20" s="25">
        <v>9</v>
      </c>
      <c r="B20" s="14" t="s">
        <v>12</v>
      </c>
      <c r="C20" s="20" t="s">
        <v>9</v>
      </c>
      <c r="D20" s="20">
        <f>87490.98</f>
        <v>87490.98</v>
      </c>
    </row>
    <row r="21" spans="1:4" ht="17.25" customHeight="1">
      <c r="A21" s="25">
        <v>10</v>
      </c>
      <c r="B21" s="14" t="s">
        <v>13</v>
      </c>
      <c r="C21" s="20" t="s">
        <v>9</v>
      </c>
      <c r="D21" s="20">
        <f>27635.65</f>
        <v>27635.65</v>
      </c>
    </row>
    <row r="22" spans="1:4" ht="16.5" customHeight="1">
      <c r="A22" s="25">
        <v>11</v>
      </c>
      <c r="B22" s="32" t="s">
        <v>61</v>
      </c>
      <c r="C22" s="20" t="s">
        <v>9</v>
      </c>
      <c r="D22" s="20">
        <f>75912.7+165672.87</f>
        <v>241585.57</v>
      </c>
    </row>
    <row r="23" spans="1:4" ht="17.25" customHeight="1">
      <c r="A23" s="25">
        <v>12</v>
      </c>
      <c r="B23" s="31" t="s">
        <v>100</v>
      </c>
      <c r="C23" s="20" t="s">
        <v>9</v>
      </c>
      <c r="D23" s="20">
        <f>D22</f>
        <v>241585.57</v>
      </c>
    </row>
    <row r="24" spans="1:4" ht="17.25" customHeight="1">
      <c r="A24" s="25">
        <v>13</v>
      </c>
      <c r="B24" s="31" t="s">
        <v>101</v>
      </c>
      <c r="C24" s="20" t="s">
        <v>9</v>
      </c>
      <c r="D24" s="20">
        <v>0</v>
      </c>
    </row>
    <row r="25" spans="1:4" ht="17.25" customHeight="1">
      <c r="A25" s="25">
        <v>14</v>
      </c>
      <c r="B25" s="31" t="s">
        <v>62</v>
      </c>
      <c r="C25" s="20" t="s">
        <v>9</v>
      </c>
      <c r="D25" s="20">
        <v>0</v>
      </c>
    </row>
    <row r="26" spans="1:4" ht="32.25" customHeight="1">
      <c r="A26" s="25">
        <v>15</v>
      </c>
      <c r="B26" s="31" t="s">
        <v>63</v>
      </c>
      <c r="C26" s="20"/>
      <c r="D26" s="20">
        <v>0</v>
      </c>
    </row>
    <row r="27" spans="1:4" ht="17.25" customHeight="1">
      <c r="A27" s="25">
        <v>16</v>
      </c>
      <c r="B27" s="31" t="s">
        <v>64</v>
      </c>
      <c r="C27" s="20" t="s">
        <v>9</v>
      </c>
      <c r="D27" s="20">
        <v>0</v>
      </c>
    </row>
    <row r="28" spans="1:4" ht="17.25" customHeight="1">
      <c r="A28" s="25">
        <v>17</v>
      </c>
      <c r="B28" s="32" t="s">
        <v>14</v>
      </c>
      <c r="C28" s="20" t="s">
        <v>9</v>
      </c>
      <c r="D28" s="20">
        <f>D22</f>
        <v>241585.57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0" t="s">
        <v>9</v>
      </c>
      <c r="D30" s="20">
        <v>0</v>
      </c>
    </row>
    <row r="31" spans="1:4" ht="17.25" customHeight="1">
      <c r="A31" s="25">
        <v>20</v>
      </c>
      <c r="B31" s="31" t="s">
        <v>104</v>
      </c>
      <c r="C31" s="20" t="s">
        <v>9</v>
      </c>
      <c r="D31" s="20">
        <v>47675.35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0"/>
      <c r="D33" s="2" t="s">
        <v>38</v>
      </c>
    </row>
    <row r="34" spans="1:4" ht="33.75" customHeight="1">
      <c r="A34" s="25">
        <v>22</v>
      </c>
      <c r="B34" s="14" t="s">
        <v>16</v>
      </c>
      <c r="C34" s="20"/>
      <c r="D34" s="2" t="s">
        <v>39</v>
      </c>
    </row>
    <row r="35" spans="1:4" ht="17.25" customHeight="1">
      <c r="A35" s="25">
        <v>23</v>
      </c>
      <c r="B35" s="14" t="s">
        <v>17</v>
      </c>
      <c r="C35" s="20"/>
      <c r="D35" s="20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0" t="s">
        <v>20</v>
      </c>
      <c r="D37" s="20">
        <v>0</v>
      </c>
    </row>
    <row r="38" spans="1:4" ht="17.25" customHeight="1">
      <c r="A38" s="25">
        <v>25</v>
      </c>
      <c r="B38" s="4" t="s">
        <v>21</v>
      </c>
      <c r="C38" s="20" t="s">
        <v>20</v>
      </c>
      <c r="D38" s="20">
        <v>0</v>
      </c>
    </row>
    <row r="39" spans="1:4" ht="34.5" customHeight="1">
      <c r="A39" s="25">
        <v>26</v>
      </c>
      <c r="B39" s="36" t="s">
        <v>106</v>
      </c>
      <c r="C39" s="20" t="s">
        <v>20</v>
      </c>
      <c r="D39" s="20">
        <v>0</v>
      </c>
    </row>
    <row r="40" spans="1:4" ht="17.25" customHeight="1">
      <c r="A40" s="25">
        <v>27</v>
      </c>
      <c r="B40" s="4" t="s">
        <v>22</v>
      </c>
      <c r="C40" s="20" t="s">
        <v>9</v>
      </c>
      <c r="D40" s="20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20" t="s">
        <v>9</v>
      </c>
      <c r="D43" s="20">
        <v>0</v>
      </c>
    </row>
    <row r="44" spans="1:4" ht="18.75" customHeight="1">
      <c r="A44" s="25">
        <v>30</v>
      </c>
      <c r="B44" s="36" t="s">
        <v>99</v>
      </c>
      <c r="C44" s="20" t="s">
        <v>9</v>
      </c>
      <c r="D44" s="20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20" t="s">
        <v>9</v>
      </c>
      <c r="D46" s="20">
        <v>0</v>
      </c>
    </row>
    <row r="47" spans="1:4" ht="17.25" customHeight="1">
      <c r="A47" s="25">
        <v>33</v>
      </c>
      <c r="B47" s="36" t="s">
        <v>110</v>
      </c>
      <c r="C47" s="20" t="s">
        <v>9</v>
      </c>
      <c r="D47" s="20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1716.5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28100.17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27315.16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4456.91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28100.17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28100.17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0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0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0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spans="2:3" ht="15">
      <c r="B1" s="15"/>
      <c r="C1" t="s">
        <v>31</v>
      </c>
    </row>
    <row r="2" spans="2:3" ht="15">
      <c r="B2" s="15"/>
      <c r="C2" t="s">
        <v>32</v>
      </c>
    </row>
    <row r="3" spans="2:3" ht="15">
      <c r="B3" s="15"/>
      <c r="C3" t="s">
        <v>33</v>
      </c>
    </row>
    <row r="4" spans="2:3" ht="15">
      <c r="B4" s="15"/>
      <c r="C4" t="s">
        <v>34</v>
      </c>
    </row>
    <row r="5" spans="2:3" ht="15">
      <c r="B5" s="15"/>
      <c r="C5" t="s">
        <v>35</v>
      </c>
    </row>
    <row r="6" spans="2:3" ht="15">
      <c r="B6" s="15"/>
      <c r="C6" t="s">
        <v>36</v>
      </c>
    </row>
    <row r="7" spans="1:2" ht="15">
      <c r="A7" s="38" t="s">
        <v>37</v>
      </c>
      <c r="B7" s="15"/>
    </row>
    <row r="8" spans="1:4" ht="15">
      <c r="A8" s="64" t="s">
        <v>29</v>
      </c>
      <c r="B8" s="64"/>
      <c r="C8" s="64"/>
      <c r="D8" s="64"/>
    </row>
    <row r="9" spans="1:4" ht="15">
      <c r="A9" s="65" t="s">
        <v>75</v>
      </c>
      <c r="B9" s="65"/>
      <c r="C9" s="65"/>
      <c r="D9" s="65"/>
    </row>
    <row r="10" spans="1:4" ht="30">
      <c r="A10" s="1" t="s">
        <v>0</v>
      </c>
      <c r="B10" s="2" t="s">
        <v>1</v>
      </c>
      <c r="C10" s="3" t="s">
        <v>2</v>
      </c>
      <c r="D10" s="20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20" t="s">
        <v>9</v>
      </c>
      <c r="D16" s="20">
        <v>0</v>
      </c>
    </row>
    <row r="17" spans="1:4" ht="18.75" customHeight="1">
      <c r="A17" s="25">
        <v>6</v>
      </c>
      <c r="B17" s="31" t="s">
        <v>99</v>
      </c>
      <c r="C17" s="20" t="s">
        <v>9</v>
      </c>
      <c r="D17" s="20">
        <v>189162.71</v>
      </c>
    </row>
    <row r="18" spans="1:4" ht="32.25" customHeight="1">
      <c r="A18" s="25">
        <v>7</v>
      </c>
      <c r="B18" s="32" t="s">
        <v>10</v>
      </c>
      <c r="C18" s="20" t="s">
        <v>9</v>
      </c>
      <c r="D18" s="20">
        <f>177285.48+503987.22</f>
        <v>681272.7</v>
      </c>
    </row>
    <row r="19" spans="1:4" ht="17.25" customHeight="1">
      <c r="A19" s="25">
        <v>8</v>
      </c>
      <c r="B19" s="14" t="s">
        <v>11</v>
      </c>
      <c r="C19" s="20" t="s">
        <v>9</v>
      </c>
      <c r="D19" s="20">
        <f>503987.22-D21</f>
        <v>413266.93999999994</v>
      </c>
    </row>
    <row r="20" spans="1:4" ht="17.25" customHeight="1">
      <c r="A20" s="25">
        <v>9</v>
      </c>
      <c r="B20" s="14" t="s">
        <v>12</v>
      </c>
      <c r="C20" s="20" t="s">
        <v>9</v>
      </c>
      <c r="D20" s="20">
        <f>177285.48</f>
        <v>177285.48</v>
      </c>
    </row>
    <row r="21" spans="1:4" ht="17.25" customHeight="1">
      <c r="A21" s="25">
        <v>10</v>
      </c>
      <c r="B21" s="14" t="s">
        <v>13</v>
      </c>
      <c r="C21" s="20" t="s">
        <v>9</v>
      </c>
      <c r="D21" s="20">
        <f>90720.28</f>
        <v>90720.28</v>
      </c>
    </row>
    <row r="22" spans="1:4" ht="16.5" customHeight="1">
      <c r="A22" s="25">
        <v>11</v>
      </c>
      <c r="B22" s="32" t="s">
        <v>61</v>
      </c>
      <c r="C22" s="20" t="s">
        <v>9</v>
      </c>
      <c r="D22" s="20">
        <f>151996.95+503987.22</f>
        <v>655984.1699999999</v>
      </c>
    </row>
    <row r="23" spans="1:4" ht="17.25" customHeight="1">
      <c r="A23" s="25">
        <v>12</v>
      </c>
      <c r="B23" s="31" t="s">
        <v>100</v>
      </c>
      <c r="C23" s="20" t="s">
        <v>9</v>
      </c>
      <c r="D23" s="20">
        <f>D22</f>
        <v>655984.1699999999</v>
      </c>
    </row>
    <row r="24" spans="1:4" ht="17.25" customHeight="1">
      <c r="A24" s="25">
        <v>13</v>
      </c>
      <c r="B24" s="31" t="s">
        <v>101</v>
      </c>
      <c r="C24" s="20" t="s">
        <v>9</v>
      </c>
      <c r="D24" s="20">
        <v>0</v>
      </c>
    </row>
    <row r="25" spans="1:4" ht="17.25" customHeight="1">
      <c r="A25" s="25">
        <v>14</v>
      </c>
      <c r="B25" s="31" t="s">
        <v>62</v>
      </c>
      <c r="C25" s="20" t="s">
        <v>9</v>
      </c>
      <c r="D25" s="20">
        <v>0</v>
      </c>
    </row>
    <row r="26" spans="1:4" ht="32.25" customHeight="1">
      <c r="A26" s="25">
        <v>15</v>
      </c>
      <c r="B26" s="31" t="s">
        <v>63</v>
      </c>
      <c r="C26" s="20"/>
      <c r="D26" s="20">
        <v>0</v>
      </c>
    </row>
    <row r="27" spans="1:4" ht="17.25" customHeight="1">
      <c r="A27" s="25">
        <v>16</v>
      </c>
      <c r="B27" s="31" t="s">
        <v>64</v>
      </c>
      <c r="C27" s="20" t="s">
        <v>9</v>
      </c>
      <c r="D27" s="20">
        <v>0</v>
      </c>
    </row>
    <row r="28" spans="1:4" ht="17.25" customHeight="1">
      <c r="A28" s="25">
        <v>17</v>
      </c>
      <c r="B28" s="32" t="s">
        <v>14</v>
      </c>
      <c r="C28" s="20" t="s">
        <v>9</v>
      </c>
      <c r="D28" s="20">
        <f>D22</f>
        <v>655984.1699999999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0" t="s">
        <v>9</v>
      </c>
      <c r="D30" s="20">
        <v>0</v>
      </c>
    </row>
    <row r="31" spans="1:4" ht="17.25" customHeight="1">
      <c r="A31" s="25">
        <v>20</v>
      </c>
      <c r="B31" s="31" t="s">
        <v>104</v>
      </c>
      <c r="C31" s="20" t="s">
        <v>9</v>
      </c>
      <c r="D31" s="20">
        <v>214451.24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0"/>
      <c r="D33" s="2" t="s">
        <v>38</v>
      </c>
    </row>
    <row r="34" spans="1:4" ht="33.75" customHeight="1">
      <c r="A34" s="25">
        <v>22</v>
      </c>
      <c r="B34" s="14" t="s">
        <v>16</v>
      </c>
      <c r="C34" s="20"/>
      <c r="D34" s="2" t="s">
        <v>39</v>
      </c>
    </row>
    <row r="35" spans="1:4" ht="17.25" customHeight="1">
      <c r="A35" s="25">
        <v>23</v>
      </c>
      <c r="B35" s="14" t="s">
        <v>17</v>
      </c>
      <c r="C35" s="20"/>
      <c r="D35" s="20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0" t="s">
        <v>20</v>
      </c>
      <c r="D37" s="20">
        <v>0</v>
      </c>
    </row>
    <row r="38" spans="1:4" ht="17.25" customHeight="1">
      <c r="A38" s="25">
        <v>25</v>
      </c>
      <c r="B38" s="4" t="s">
        <v>21</v>
      </c>
      <c r="C38" s="20" t="s">
        <v>20</v>
      </c>
      <c r="D38" s="20">
        <v>0</v>
      </c>
    </row>
    <row r="39" spans="1:4" ht="34.5" customHeight="1">
      <c r="A39" s="25">
        <v>26</v>
      </c>
      <c r="B39" s="36" t="s">
        <v>106</v>
      </c>
      <c r="C39" s="20" t="s">
        <v>20</v>
      </c>
      <c r="D39" s="20">
        <v>0</v>
      </c>
    </row>
    <row r="40" spans="1:4" ht="17.25" customHeight="1">
      <c r="A40" s="25">
        <v>27</v>
      </c>
      <c r="B40" s="4" t="s">
        <v>22</v>
      </c>
      <c r="C40" s="20" t="s">
        <v>9</v>
      </c>
      <c r="D40" s="20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20" t="s">
        <v>9</v>
      </c>
      <c r="D43" s="20">
        <v>0</v>
      </c>
    </row>
    <row r="44" spans="1:4" ht="18.75" customHeight="1">
      <c r="A44" s="25">
        <v>30</v>
      </c>
      <c r="B44" s="36" t="s">
        <v>99</v>
      </c>
      <c r="C44" s="20" t="s">
        <v>9</v>
      </c>
      <c r="D44" s="20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20" t="s">
        <v>9</v>
      </c>
      <c r="D46" s="20">
        <v>0</v>
      </c>
    </row>
    <row r="47" spans="1:4" ht="17.25" customHeight="1">
      <c r="A47" s="25">
        <v>33</v>
      </c>
      <c r="B47" s="36" t="s">
        <v>110</v>
      </c>
      <c r="C47" s="20" t="s">
        <v>9</v>
      </c>
      <c r="D47" s="20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5634.5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91802.8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89417.29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25328.37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91802.87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91802.87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0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0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0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spans="2:3" ht="15">
      <c r="B1" s="15"/>
      <c r="C1" t="s">
        <v>31</v>
      </c>
    </row>
    <row r="2" spans="2:3" ht="15">
      <c r="B2" s="15"/>
      <c r="C2" t="s">
        <v>32</v>
      </c>
    </row>
    <row r="3" spans="2:3" ht="15">
      <c r="B3" s="15"/>
      <c r="C3" t="s">
        <v>33</v>
      </c>
    </row>
    <row r="4" spans="2:3" ht="15">
      <c r="B4" s="15"/>
      <c r="C4" t="s">
        <v>34</v>
      </c>
    </row>
    <row r="5" spans="2:3" ht="15">
      <c r="B5" s="15"/>
      <c r="C5" t="s">
        <v>35</v>
      </c>
    </row>
    <row r="6" spans="2:3" ht="15">
      <c r="B6" s="15"/>
      <c r="C6" t="s">
        <v>36</v>
      </c>
    </row>
    <row r="7" spans="1:2" ht="15">
      <c r="A7" s="38" t="s">
        <v>37</v>
      </c>
      <c r="B7" s="15"/>
    </row>
    <row r="8" spans="1:4" ht="15">
      <c r="A8" s="64" t="s">
        <v>29</v>
      </c>
      <c r="B8" s="64"/>
      <c r="C8" s="64"/>
      <c r="D8" s="64"/>
    </row>
    <row r="9" spans="1:4" ht="15">
      <c r="A9" s="65" t="s">
        <v>74</v>
      </c>
      <c r="B9" s="65"/>
      <c r="C9" s="65"/>
      <c r="D9" s="65"/>
    </row>
    <row r="10" spans="1:4" ht="30">
      <c r="A10" s="1" t="s">
        <v>0</v>
      </c>
      <c r="B10" s="2" t="s">
        <v>1</v>
      </c>
      <c r="C10" s="3" t="s">
        <v>2</v>
      </c>
      <c r="D10" s="20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20" t="s">
        <v>9</v>
      </c>
      <c r="D16" s="20">
        <v>0</v>
      </c>
    </row>
    <row r="17" spans="1:4" ht="18.75" customHeight="1">
      <c r="A17" s="25">
        <v>6</v>
      </c>
      <c r="B17" s="31" t="s">
        <v>99</v>
      </c>
      <c r="C17" s="20" t="s">
        <v>9</v>
      </c>
      <c r="D17" s="20">
        <v>85287.17</v>
      </c>
    </row>
    <row r="18" spans="1:4" ht="32.25" customHeight="1">
      <c r="A18" s="25">
        <v>7</v>
      </c>
      <c r="B18" s="32" t="s">
        <v>10</v>
      </c>
      <c r="C18" s="20" t="s">
        <v>9</v>
      </c>
      <c r="D18" s="20">
        <f>16416+407774.8</f>
        <v>424190.8</v>
      </c>
    </row>
    <row r="19" spans="1:4" ht="17.25" customHeight="1">
      <c r="A19" s="25">
        <v>8</v>
      </c>
      <c r="B19" s="14" t="s">
        <v>11</v>
      </c>
      <c r="C19" s="20" t="s">
        <v>9</v>
      </c>
      <c r="D19" s="20">
        <f>407774.8-D21</f>
        <v>341394.5</v>
      </c>
    </row>
    <row r="20" spans="1:4" ht="17.25" customHeight="1">
      <c r="A20" s="25">
        <v>9</v>
      </c>
      <c r="B20" s="14" t="s">
        <v>12</v>
      </c>
      <c r="C20" s="20" t="s">
        <v>9</v>
      </c>
      <c r="D20" s="20">
        <f>16416</f>
        <v>16416</v>
      </c>
    </row>
    <row r="21" spans="1:4" ht="17.25" customHeight="1">
      <c r="A21" s="25">
        <v>10</v>
      </c>
      <c r="B21" s="14" t="s">
        <v>13</v>
      </c>
      <c r="C21" s="20" t="s">
        <v>9</v>
      </c>
      <c r="D21" s="20">
        <f>66380.3</f>
        <v>66380.3</v>
      </c>
    </row>
    <row r="22" spans="1:4" ht="16.5" customHeight="1">
      <c r="A22" s="25">
        <v>11</v>
      </c>
      <c r="B22" s="32" t="s">
        <v>61</v>
      </c>
      <c r="C22" s="20" t="s">
        <v>9</v>
      </c>
      <c r="D22" s="20">
        <f>16087.68+400008.21</f>
        <v>416095.89</v>
      </c>
    </row>
    <row r="23" spans="1:4" ht="17.25" customHeight="1">
      <c r="A23" s="25">
        <v>12</v>
      </c>
      <c r="B23" s="31" t="s">
        <v>100</v>
      </c>
      <c r="C23" s="20" t="s">
        <v>9</v>
      </c>
      <c r="D23" s="20">
        <f>D22</f>
        <v>416095.89</v>
      </c>
    </row>
    <row r="24" spans="1:4" ht="17.25" customHeight="1">
      <c r="A24" s="25">
        <v>13</v>
      </c>
      <c r="B24" s="31" t="s">
        <v>101</v>
      </c>
      <c r="C24" s="20" t="s">
        <v>9</v>
      </c>
      <c r="D24" s="20">
        <v>0</v>
      </c>
    </row>
    <row r="25" spans="1:4" ht="17.25" customHeight="1">
      <c r="A25" s="25">
        <v>14</v>
      </c>
      <c r="B25" s="31" t="s">
        <v>62</v>
      </c>
      <c r="C25" s="20" t="s">
        <v>9</v>
      </c>
      <c r="D25" s="20">
        <v>0</v>
      </c>
    </row>
    <row r="26" spans="1:4" ht="32.25" customHeight="1">
      <c r="A26" s="25">
        <v>15</v>
      </c>
      <c r="B26" s="31" t="s">
        <v>63</v>
      </c>
      <c r="C26" s="20"/>
      <c r="D26" s="20">
        <v>0</v>
      </c>
    </row>
    <row r="27" spans="1:4" ht="17.25" customHeight="1">
      <c r="A27" s="25">
        <v>16</v>
      </c>
      <c r="B27" s="31" t="s">
        <v>64</v>
      </c>
      <c r="C27" s="20" t="s">
        <v>9</v>
      </c>
      <c r="D27" s="20">
        <v>0</v>
      </c>
    </row>
    <row r="28" spans="1:4" ht="17.25" customHeight="1">
      <c r="A28" s="25">
        <v>17</v>
      </c>
      <c r="B28" s="32" t="s">
        <v>14</v>
      </c>
      <c r="C28" s="20" t="s">
        <v>9</v>
      </c>
      <c r="D28" s="20">
        <f>D22</f>
        <v>416095.89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0" t="s">
        <v>9</v>
      </c>
      <c r="D30" s="20">
        <v>0</v>
      </c>
    </row>
    <row r="31" spans="1:4" ht="17.25" customHeight="1">
      <c r="A31" s="25">
        <v>20</v>
      </c>
      <c r="B31" s="31" t="s">
        <v>104</v>
      </c>
      <c r="C31" s="20" t="s">
        <v>9</v>
      </c>
      <c r="D31" s="20">
        <v>98818.27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0"/>
      <c r="D33" s="2" t="s">
        <v>38</v>
      </c>
    </row>
    <row r="34" spans="1:4" ht="33.75" customHeight="1">
      <c r="A34" s="25">
        <v>22</v>
      </c>
      <c r="B34" s="14" t="s">
        <v>16</v>
      </c>
      <c r="C34" s="20"/>
      <c r="D34" s="2" t="s">
        <v>39</v>
      </c>
    </row>
    <row r="35" spans="1:4" ht="17.25" customHeight="1">
      <c r="A35" s="25">
        <v>23</v>
      </c>
      <c r="B35" s="14" t="s">
        <v>17</v>
      </c>
      <c r="C35" s="20"/>
      <c r="D35" s="20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0" t="s">
        <v>20</v>
      </c>
      <c r="D37" s="20">
        <v>0</v>
      </c>
    </row>
    <row r="38" spans="1:4" ht="17.25" customHeight="1">
      <c r="A38" s="25">
        <v>25</v>
      </c>
      <c r="B38" s="4" t="s">
        <v>21</v>
      </c>
      <c r="C38" s="20" t="s">
        <v>20</v>
      </c>
      <c r="D38" s="20">
        <v>0</v>
      </c>
    </row>
    <row r="39" spans="1:4" ht="34.5" customHeight="1">
      <c r="A39" s="25">
        <v>26</v>
      </c>
      <c r="B39" s="36" t="s">
        <v>106</v>
      </c>
      <c r="C39" s="20" t="s">
        <v>20</v>
      </c>
      <c r="D39" s="20">
        <v>0</v>
      </c>
    </row>
    <row r="40" spans="1:4" ht="17.25" customHeight="1">
      <c r="A40" s="25">
        <v>27</v>
      </c>
      <c r="B40" s="4" t="s">
        <v>22</v>
      </c>
      <c r="C40" s="20" t="s">
        <v>9</v>
      </c>
      <c r="D40" s="20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20" t="s">
        <v>9</v>
      </c>
      <c r="D43" s="20">
        <v>0</v>
      </c>
    </row>
    <row r="44" spans="1:4" ht="18.75" customHeight="1">
      <c r="A44" s="25">
        <v>30</v>
      </c>
      <c r="B44" s="36" t="s">
        <v>99</v>
      </c>
      <c r="C44" s="20" t="s">
        <v>9</v>
      </c>
      <c r="D44" s="20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20" t="s">
        <v>9</v>
      </c>
      <c r="D46" s="20">
        <v>0</v>
      </c>
    </row>
    <row r="47" spans="1:4" ht="17.25" customHeight="1">
      <c r="A47" s="25">
        <v>33</v>
      </c>
      <c r="B47" s="36" t="s">
        <v>110</v>
      </c>
      <c r="C47" s="20" t="s">
        <v>9</v>
      </c>
      <c r="D47" s="20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4123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67356.64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67004.44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11297.45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67356.64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67356.64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0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0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0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spans="2:3" ht="15">
      <c r="B1" s="15"/>
      <c r="C1" t="s">
        <v>31</v>
      </c>
    </row>
    <row r="2" spans="2:3" ht="15">
      <c r="B2" s="15"/>
      <c r="C2" t="s">
        <v>32</v>
      </c>
    </row>
    <row r="3" spans="2:3" ht="15">
      <c r="B3" s="15"/>
      <c r="C3" t="s">
        <v>33</v>
      </c>
    </row>
    <row r="4" spans="2:3" ht="15">
      <c r="B4" s="15"/>
      <c r="C4" t="s">
        <v>34</v>
      </c>
    </row>
    <row r="5" spans="2:3" ht="15">
      <c r="B5" s="15"/>
      <c r="C5" t="s">
        <v>35</v>
      </c>
    </row>
    <row r="6" spans="2:3" ht="15">
      <c r="B6" s="15"/>
      <c r="C6" t="s">
        <v>36</v>
      </c>
    </row>
    <row r="7" spans="1:2" ht="15">
      <c r="A7" s="38" t="s">
        <v>37</v>
      </c>
      <c r="B7" s="15"/>
    </row>
    <row r="8" spans="1:4" ht="15">
      <c r="A8" s="64" t="s">
        <v>29</v>
      </c>
      <c r="B8" s="64"/>
      <c r="C8" s="64"/>
      <c r="D8" s="64"/>
    </row>
    <row r="9" spans="1:4" ht="15">
      <c r="A9" s="65" t="s">
        <v>73</v>
      </c>
      <c r="B9" s="65"/>
      <c r="C9" s="65"/>
      <c r="D9" s="65"/>
    </row>
    <row r="10" spans="1:4" ht="30">
      <c r="A10" s="1" t="s">
        <v>0</v>
      </c>
      <c r="B10" s="2" t="s">
        <v>1</v>
      </c>
      <c r="C10" s="3" t="s">
        <v>2</v>
      </c>
      <c r="D10" s="20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20" t="s">
        <v>9</v>
      </c>
      <c r="D16" s="20">
        <v>0</v>
      </c>
    </row>
    <row r="17" spans="1:4" ht="18.75" customHeight="1">
      <c r="A17" s="25">
        <v>6</v>
      </c>
      <c r="B17" s="31" t="s">
        <v>99</v>
      </c>
      <c r="C17" s="20" t="s">
        <v>9</v>
      </c>
      <c r="D17" s="20">
        <v>108126.79</v>
      </c>
    </row>
    <row r="18" spans="1:4" ht="32.25" customHeight="1">
      <c r="A18" s="25">
        <v>7</v>
      </c>
      <c r="B18" s="32" t="s">
        <v>10</v>
      </c>
      <c r="C18" s="20" t="s">
        <v>9</v>
      </c>
      <c r="D18" s="20">
        <f>138308.83+441846.33</f>
        <v>580155.16</v>
      </c>
    </row>
    <row r="19" spans="1:4" ht="17.25" customHeight="1">
      <c r="A19" s="25">
        <v>8</v>
      </c>
      <c r="B19" s="14" t="s">
        <v>11</v>
      </c>
      <c r="C19" s="20" t="s">
        <v>9</v>
      </c>
      <c r="D19" s="20">
        <f>441846.33-D21</f>
        <v>363091.57</v>
      </c>
    </row>
    <row r="20" spans="1:4" ht="17.25" customHeight="1">
      <c r="A20" s="25">
        <v>9</v>
      </c>
      <c r="B20" s="14" t="s">
        <v>12</v>
      </c>
      <c r="C20" s="20" t="s">
        <v>9</v>
      </c>
      <c r="D20" s="20">
        <f>138308.83</f>
        <v>138308.83</v>
      </c>
    </row>
    <row r="21" spans="1:4" ht="17.25" customHeight="1">
      <c r="A21" s="25">
        <v>10</v>
      </c>
      <c r="B21" s="14" t="s">
        <v>13</v>
      </c>
      <c r="C21" s="20" t="s">
        <v>9</v>
      </c>
      <c r="D21" s="20">
        <f>78754.76</f>
        <v>78754.76</v>
      </c>
    </row>
    <row r="22" spans="1:4" ht="16.5" customHeight="1">
      <c r="A22" s="25">
        <v>11</v>
      </c>
      <c r="B22" s="32" t="s">
        <v>61</v>
      </c>
      <c r="C22" s="20" t="s">
        <v>9</v>
      </c>
      <c r="D22" s="20">
        <f>168760.73+441846.33</f>
        <v>610607.06</v>
      </c>
    </row>
    <row r="23" spans="1:4" ht="17.25" customHeight="1">
      <c r="A23" s="25">
        <v>12</v>
      </c>
      <c r="B23" s="31" t="s">
        <v>100</v>
      </c>
      <c r="C23" s="20" t="s">
        <v>9</v>
      </c>
      <c r="D23" s="20">
        <f>D22</f>
        <v>610607.06</v>
      </c>
    </row>
    <row r="24" spans="1:4" ht="17.25" customHeight="1">
      <c r="A24" s="25">
        <v>13</v>
      </c>
      <c r="B24" s="31" t="s">
        <v>101</v>
      </c>
      <c r="C24" s="20" t="s">
        <v>9</v>
      </c>
      <c r="D24" s="20">
        <v>0</v>
      </c>
    </row>
    <row r="25" spans="1:4" ht="17.25" customHeight="1">
      <c r="A25" s="25">
        <v>14</v>
      </c>
      <c r="B25" s="31" t="s">
        <v>62</v>
      </c>
      <c r="C25" s="20" t="s">
        <v>9</v>
      </c>
      <c r="D25" s="20">
        <v>0</v>
      </c>
    </row>
    <row r="26" spans="1:4" ht="32.25" customHeight="1">
      <c r="A26" s="25">
        <v>15</v>
      </c>
      <c r="B26" s="31" t="s">
        <v>63</v>
      </c>
      <c r="C26" s="20"/>
      <c r="D26" s="20">
        <v>0</v>
      </c>
    </row>
    <row r="27" spans="1:4" ht="17.25" customHeight="1">
      <c r="A27" s="25">
        <v>16</v>
      </c>
      <c r="B27" s="31" t="s">
        <v>64</v>
      </c>
      <c r="C27" s="20" t="s">
        <v>9</v>
      </c>
      <c r="D27" s="20">
        <v>0</v>
      </c>
    </row>
    <row r="28" spans="1:4" ht="17.25" customHeight="1">
      <c r="A28" s="25">
        <v>17</v>
      </c>
      <c r="B28" s="32" t="s">
        <v>14</v>
      </c>
      <c r="C28" s="20" t="s">
        <v>9</v>
      </c>
      <c r="D28" s="20">
        <f>D22</f>
        <v>610607.06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0" t="s">
        <v>9</v>
      </c>
      <c r="D30" s="20">
        <v>0</v>
      </c>
    </row>
    <row r="31" spans="1:4" ht="17.25" customHeight="1">
      <c r="A31" s="25">
        <v>20</v>
      </c>
      <c r="B31" s="31" t="s">
        <v>104</v>
      </c>
      <c r="C31" s="20" t="s">
        <v>9</v>
      </c>
      <c r="D31" s="20">
        <v>77674.89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0"/>
      <c r="D33" s="2" t="s">
        <v>38</v>
      </c>
    </row>
    <row r="34" spans="1:4" ht="33.75" customHeight="1">
      <c r="A34" s="25">
        <v>22</v>
      </c>
      <c r="B34" s="14" t="s">
        <v>16</v>
      </c>
      <c r="C34" s="20"/>
      <c r="D34" s="2" t="s">
        <v>39</v>
      </c>
    </row>
    <row r="35" spans="1:4" ht="17.25" customHeight="1">
      <c r="A35" s="25">
        <v>23</v>
      </c>
      <c r="B35" s="14" t="s">
        <v>17</v>
      </c>
      <c r="C35" s="20"/>
      <c r="D35" s="20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0" t="s">
        <v>20</v>
      </c>
      <c r="D37" s="20">
        <v>0</v>
      </c>
    </row>
    <row r="38" spans="1:4" ht="17.25" customHeight="1">
      <c r="A38" s="25">
        <v>25</v>
      </c>
      <c r="B38" s="4" t="s">
        <v>21</v>
      </c>
      <c r="C38" s="20" t="s">
        <v>20</v>
      </c>
      <c r="D38" s="20">
        <v>0</v>
      </c>
    </row>
    <row r="39" spans="1:4" ht="34.5" customHeight="1">
      <c r="A39" s="25">
        <v>26</v>
      </c>
      <c r="B39" s="36" t="s">
        <v>106</v>
      </c>
      <c r="C39" s="20" t="s">
        <v>20</v>
      </c>
      <c r="D39" s="20">
        <v>0</v>
      </c>
    </row>
    <row r="40" spans="1:4" ht="17.25" customHeight="1">
      <c r="A40" s="25">
        <v>27</v>
      </c>
      <c r="B40" s="4" t="s">
        <v>22</v>
      </c>
      <c r="C40" s="20" t="s">
        <v>9</v>
      </c>
      <c r="D40" s="20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9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20" t="s">
        <v>9</v>
      </c>
      <c r="D43" s="20">
        <v>0</v>
      </c>
    </row>
    <row r="44" spans="1:4" ht="18.75" customHeight="1">
      <c r="A44" s="25">
        <v>30</v>
      </c>
      <c r="B44" s="36" t="s">
        <v>99</v>
      </c>
      <c r="C44" s="20" t="s">
        <v>9</v>
      </c>
      <c r="D44" s="20">
        <v>0</v>
      </c>
    </row>
    <row r="45" spans="1:4" ht="18.75" customHeight="1">
      <c r="A45" s="25">
        <v>31</v>
      </c>
      <c r="B45" s="36" t="s">
        <v>109</v>
      </c>
      <c r="C45" s="25" t="s">
        <v>9</v>
      </c>
      <c r="D45" s="25">
        <v>0</v>
      </c>
    </row>
    <row r="46" spans="1:4" ht="35.25" customHeight="1">
      <c r="A46" s="25">
        <v>32</v>
      </c>
      <c r="B46" s="4" t="s">
        <v>24</v>
      </c>
      <c r="C46" s="20" t="s">
        <v>9</v>
      </c>
      <c r="D46" s="20">
        <v>0</v>
      </c>
    </row>
    <row r="47" spans="1:4" ht="17.25" customHeight="1">
      <c r="A47" s="25">
        <v>33</v>
      </c>
      <c r="B47" s="36" t="s">
        <v>110</v>
      </c>
      <c r="C47" s="20" t="s">
        <v>9</v>
      </c>
      <c r="D47" s="20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4959.3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78654.67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82579.3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11095.41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78654.67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78654.67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0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0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0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spans="2:3" ht="15">
      <c r="B1" s="15"/>
      <c r="C1" t="s">
        <v>31</v>
      </c>
    </row>
    <row r="2" spans="2:3" ht="15">
      <c r="B2" s="15"/>
      <c r="C2" t="s">
        <v>32</v>
      </c>
    </row>
    <row r="3" spans="2:3" ht="15">
      <c r="B3" s="15"/>
      <c r="C3" t="s">
        <v>33</v>
      </c>
    </row>
    <row r="4" spans="2:3" ht="15">
      <c r="B4" s="15"/>
      <c r="C4" t="s">
        <v>34</v>
      </c>
    </row>
    <row r="5" spans="2:3" ht="15">
      <c r="B5" s="15"/>
      <c r="C5" t="s">
        <v>35</v>
      </c>
    </row>
    <row r="6" spans="2:3" ht="15">
      <c r="B6" s="15"/>
      <c r="C6" t="s">
        <v>36</v>
      </c>
    </row>
    <row r="7" spans="1:2" ht="15">
      <c r="A7" s="38" t="s">
        <v>37</v>
      </c>
      <c r="B7" s="15"/>
    </row>
    <row r="8" spans="1:4" ht="15">
      <c r="A8" s="64" t="s">
        <v>29</v>
      </c>
      <c r="B8" s="64"/>
      <c r="C8" s="64"/>
      <c r="D8" s="64"/>
    </row>
    <row r="9" spans="1:4" ht="15">
      <c r="A9" s="65" t="s">
        <v>69</v>
      </c>
      <c r="B9" s="65"/>
      <c r="C9" s="65"/>
      <c r="D9" s="65"/>
    </row>
    <row r="10" spans="1:4" ht="30">
      <c r="A10" s="1" t="s">
        <v>0</v>
      </c>
      <c r="B10" s="2" t="s">
        <v>1</v>
      </c>
      <c r="C10" s="3" t="s">
        <v>2</v>
      </c>
      <c r="D10" s="19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19" t="s">
        <v>9</v>
      </c>
      <c r="D16" s="19">
        <v>896.42</v>
      </c>
    </row>
    <row r="17" spans="1:4" ht="18.75" customHeight="1">
      <c r="A17" s="25">
        <v>6</v>
      </c>
      <c r="B17" s="31" t="s">
        <v>99</v>
      </c>
      <c r="C17" s="19" t="s">
        <v>9</v>
      </c>
      <c r="D17" s="19">
        <v>27142.31</v>
      </c>
    </row>
    <row r="18" spans="1:4" ht="32.25" customHeight="1">
      <c r="A18" s="25">
        <v>7</v>
      </c>
      <c r="B18" s="32" t="s">
        <v>10</v>
      </c>
      <c r="C18" s="19" t="s">
        <v>9</v>
      </c>
      <c r="D18" s="19">
        <f>64611.46+116279.59</f>
        <v>180891.05</v>
      </c>
    </row>
    <row r="19" spans="1:4" ht="17.25" customHeight="1">
      <c r="A19" s="25">
        <v>8</v>
      </c>
      <c r="B19" s="14" t="s">
        <v>11</v>
      </c>
      <c r="C19" s="19" t="s">
        <v>9</v>
      </c>
      <c r="D19" s="19">
        <f>116279.59-D21</f>
        <v>93356.41</v>
      </c>
    </row>
    <row r="20" spans="1:4" ht="17.25" customHeight="1">
      <c r="A20" s="25">
        <v>9</v>
      </c>
      <c r="B20" s="14" t="s">
        <v>12</v>
      </c>
      <c r="C20" s="19" t="s">
        <v>9</v>
      </c>
      <c r="D20" s="19">
        <f>64611.46</f>
        <v>64611.46</v>
      </c>
    </row>
    <row r="21" spans="1:4" ht="17.25" customHeight="1">
      <c r="A21" s="25">
        <v>10</v>
      </c>
      <c r="B21" s="14" t="s">
        <v>13</v>
      </c>
      <c r="C21" s="19" t="s">
        <v>9</v>
      </c>
      <c r="D21" s="19">
        <f>22923.18</f>
        <v>22923.18</v>
      </c>
    </row>
    <row r="22" spans="1:4" ht="16.5" customHeight="1">
      <c r="A22" s="25">
        <v>11</v>
      </c>
      <c r="B22" s="32" t="s">
        <v>61</v>
      </c>
      <c r="C22" s="19" t="s">
        <v>9</v>
      </c>
      <c r="D22" s="19">
        <f>45561.01+116279.59</f>
        <v>161840.6</v>
      </c>
    </row>
    <row r="23" spans="1:4" ht="17.25" customHeight="1">
      <c r="A23" s="25">
        <v>12</v>
      </c>
      <c r="B23" s="31" t="s">
        <v>100</v>
      </c>
      <c r="C23" s="19" t="s">
        <v>9</v>
      </c>
      <c r="D23" s="19">
        <f>D22</f>
        <v>161840.6</v>
      </c>
    </row>
    <row r="24" spans="1:4" ht="17.25" customHeight="1">
      <c r="A24" s="25">
        <v>13</v>
      </c>
      <c r="B24" s="31" t="s">
        <v>101</v>
      </c>
      <c r="C24" s="19" t="s">
        <v>9</v>
      </c>
      <c r="D24" s="19">
        <v>0</v>
      </c>
    </row>
    <row r="25" spans="1:4" ht="17.25" customHeight="1">
      <c r="A25" s="25">
        <v>14</v>
      </c>
      <c r="B25" s="31" t="s">
        <v>62</v>
      </c>
      <c r="C25" s="19" t="s">
        <v>9</v>
      </c>
      <c r="D25" s="19">
        <v>0</v>
      </c>
    </row>
    <row r="26" spans="1:4" ht="32.25" customHeight="1">
      <c r="A26" s="25">
        <v>15</v>
      </c>
      <c r="B26" s="31" t="s">
        <v>63</v>
      </c>
      <c r="C26" s="19"/>
      <c r="D26" s="19">
        <v>0</v>
      </c>
    </row>
    <row r="27" spans="1:4" ht="17.25" customHeight="1">
      <c r="A27" s="25">
        <v>16</v>
      </c>
      <c r="B27" s="31" t="s">
        <v>64</v>
      </c>
      <c r="C27" s="19" t="s">
        <v>9</v>
      </c>
      <c r="D27" s="19">
        <v>0</v>
      </c>
    </row>
    <row r="28" spans="1:4" ht="17.25" customHeight="1">
      <c r="A28" s="25">
        <v>17</v>
      </c>
      <c r="B28" s="32" t="s">
        <v>14</v>
      </c>
      <c r="C28" s="19" t="s">
        <v>9</v>
      </c>
      <c r="D28" s="19">
        <f>D22+D16</f>
        <v>162737.02000000002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19" t="s">
        <v>9</v>
      </c>
      <c r="D30" s="19">
        <v>0</v>
      </c>
    </row>
    <row r="31" spans="1:4" ht="17.25" customHeight="1">
      <c r="A31" s="25">
        <v>20</v>
      </c>
      <c r="B31" s="31" t="s">
        <v>104</v>
      </c>
      <c r="C31" s="19" t="s">
        <v>9</v>
      </c>
      <c r="D31" s="19">
        <v>46192.76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19"/>
      <c r="D33" s="2" t="s">
        <v>38</v>
      </c>
    </row>
    <row r="34" spans="1:4" ht="33.75" customHeight="1">
      <c r="A34" s="25">
        <v>22</v>
      </c>
      <c r="B34" s="14" t="s">
        <v>16</v>
      </c>
      <c r="C34" s="19"/>
      <c r="D34" s="2" t="s">
        <v>39</v>
      </c>
    </row>
    <row r="35" spans="1:4" ht="17.25" customHeight="1">
      <c r="A35" s="25">
        <v>23</v>
      </c>
      <c r="B35" s="14" t="s">
        <v>17</v>
      </c>
      <c r="C35" s="19"/>
      <c r="D35" s="19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19" t="s">
        <v>20</v>
      </c>
      <c r="D37" s="19">
        <v>0</v>
      </c>
    </row>
    <row r="38" spans="1:4" ht="17.25" customHeight="1">
      <c r="A38" s="25">
        <v>25</v>
      </c>
      <c r="B38" s="4" t="s">
        <v>21</v>
      </c>
      <c r="C38" s="19" t="s">
        <v>20</v>
      </c>
      <c r="D38" s="19">
        <v>0</v>
      </c>
    </row>
    <row r="39" spans="1:4" ht="34.5" customHeight="1">
      <c r="A39" s="25">
        <v>26</v>
      </c>
      <c r="B39" s="36" t="s">
        <v>106</v>
      </c>
      <c r="C39" s="19" t="s">
        <v>20</v>
      </c>
      <c r="D39" s="19">
        <v>0</v>
      </c>
    </row>
    <row r="40" spans="1:4" ht="17.25" customHeight="1">
      <c r="A40" s="25">
        <v>27</v>
      </c>
      <c r="B40" s="4" t="s">
        <v>22</v>
      </c>
      <c r="C40" s="19" t="s">
        <v>9</v>
      </c>
      <c r="D40" s="19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19" t="s">
        <v>9</v>
      </c>
      <c r="D43" s="19">
        <v>0</v>
      </c>
    </row>
    <row r="44" spans="1:4" ht="18.75" customHeight="1">
      <c r="A44" s="25">
        <v>30</v>
      </c>
      <c r="B44" s="36" t="s">
        <v>99</v>
      </c>
      <c r="C44" s="19" t="s">
        <v>9</v>
      </c>
      <c r="D44" s="19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19" t="s">
        <v>9</v>
      </c>
      <c r="D46" s="19">
        <v>0</v>
      </c>
    </row>
    <row r="47" spans="1:4" ht="17.25" customHeight="1">
      <c r="A47" s="25">
        <v>33</v>
      </c>
      <c r="B47" s="36" t="s">
        <v>110</v>
      </c>
      <c r="C47" s="19" t="s">
        <v>9</v>
      </c>
      <c r="D47" s="19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1423.8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23321.82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20818.33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5827.12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23321.82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23321.82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19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19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19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spans="2:3" ht="15">
      <c r="B1" s="15"/>
      <c r="C1" t="s">
        <v>31</v>
      </c>
    </row>
    <row r="2" spans="2:3" ht="15">
      <c r="B2" s="15"/>
      <c r="C2" t="s">
        <v>32</v>
      </c>
    </row>
    <row r="3" spans="2:3" ht="15">
      <c r="B3" s="15"/>
      <c r="C3" t="s">
        <v>33</v>
      </c>
    </row>
    <row r="4" spans="2:3" ht="15">
      <c r="B4" s="15"/>
      <c r="C4" t="s">
        <v>34</v>
      </c>
    </row>
    <row r="5" spans="2:3" ht="15">
      <c r="B5" s="15"/>
      <c r="C5" t="s">
        <v>35</v>
      </c>
    </row>
    <row r="6" spans="2:3" ht="15">
      <c r="B6" s="15"/>
      <c r="C6" t="s">
        <v>36</v>
      </c>
    </row>
    <row r="7" spans="1:2" ht="15">
      <c r="A7" s="38" t="s">
        <v>37</v>
      </c>
      <c r="B7" s="15"/>
    </row>
    <row r="8" spans="1:4" ht="15">
      <c r="A8" s="64" t="s">
        <v>29</v>
      </c>
      <c r="B8" s="64"/>
      <c r="C8" s="64"/>
      <c r="D8" s="64"/>
    </row>
    <row r="9" spans="1:4" ht="15">
      <c r="A9" s="65" t="s">
        <v>68</v>
      </c>
      <c r="B9" s="65"/>
      <c r="C9" s="65"/>
      <c r="D9" s="65"/>
    </row>
    <row r="10" spans="1:4" ht="30">
      <c r="A10" s="1" t="s">
        <v>0</v>
      </c>
      <c r="B10" s="2" t="s">
        <v>1</v>
      </c>
      <c r="C10" s="3" t="s">
        <v>2</v>
      </c>
      <c r="D10" s="19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19" t="s">
        <v>9</v>
      </c>
      <c r="D16" s="19">
        <v>0</v>
      </c>
    </row>
    <row r="17" spans="1:4" ht="18.75" customHeight="1">
      <c r="A17" s="25">
        <v>6</v>
      </c>
      <c r="B17" s="31" t="s">
        <v>99</v>
      </c>
      <c r="C17" s="19" t="s">
        <v>9</v>
      </c>
      <c r="D17" s="19">
        <v>92000.09</v>
      </c>
    </row>
    <row r="18" spans="1:4" ht="32.25" customHeight="1">
      <c r="A18" s="25">
        <v>7</v>
      </c>
      <c r="B18" s="32" t="s">
        <v>10</v>
      </c>
      <c r="C18" s="19" t="s">
        <v>9</v>
      </c>
      <c r="D18" s="19">
        <f>100532.31+213271.21</f>
        <v>313803.52</v>
      </c>
    </row>
    <row r="19" spans="1:4" ht="17.25" customHeight="1">
      <c r="A19" s="25">
        <v>8</v>
      </c>
      <c r="B19" s="14" t="s">
        <v>11</v>
      </c>
      <c r="C19" s="19" t="s">
        <v>9</v>
      </c>
      <c r="D19" s="19">
        <f>213271.21-D21</f>
        <v>172501.18</v>
      </c>
    </row>
    <row r="20" spans="1:4" ht="17.25" customHeight="1">
      <c r="A20" s="25">
        <v>9</v>
      </c>
      <c r="B20" s="14" t="s">
        <v>12</v>
      </c>
      <c r="C20" s="19" t="s">
        <v>9</v>
      </c>
      <c r="D20" s="19">
        <v>100532.31</v>
      </c>
    </row>
    <row r="21" spans="1:4" ht="17.25" customHeight="1">
      <c r="A21" s="25">
        <v>10</v>
      </c>
      <c r="B21" s="14" t="s">
        <v>13</v>
      </c>
      <c r="C21" s="19" t="s">
        <v>9</v>
      </c>
      <c r="D21" s="19">
        <v>40770.03</v>
      </c>
    </row>
    <row r="22" spans="1:4" ht="16.5" customHeight="1">
      <c r="A22" s="25">
        <v>11</v>
      </c>
      <c r="B22" s="32" t="s">
        <v>61</v>
      </c>
      <c r="C22" s="19" t="s">
        <v>9</v>
      </c>
      <c r="D22" s="19">
        <f>95136.69+213271.21</f>
        <v>308407.9</v>
      </c>
    </row>
    <row r="23" spans="1:4" ht="17.25" customHeight="1">
      <c r="A23" s="25">
        <v>12</v>
      </c>
      <c r="B23" s="31" t="s">
        <v>100</v>
      </c>
      <c r="C23" s="19" t="s">
        <v>9</v>
      </c>
      <c r="D23" s="19">
        <f>D22</f>
        <v>308407.9</v>
      </c>
    </row>
    <row r="24" spans="1:4" ht="17.25" customHeight="1">
      <c r="A24" s="25">
        <v>13</v>
      </c>
      <c r="B24" s="31" t="s">
        <v>101</v>
      </c>
      <c r="C24" s="19" t="s">
        <v>9</v>
      </c>
      <c r="D24" s="19">
        <v>0</v>
      </c>
    </row>
    <row r="25" spans="1:4" ht="17.25" customHeight="1">
      <c r="A25" s="25">
        <v>14</v>
      </c>
      <c r="B25" s="31" t="s">
        <v>62</v>
      </c>
      <c r="C25" s="19" t="s">
        <v>9</v>
      </c>
      <c r="D25" s="19">
        <v>0</v>
      </c>
    </row>
    <row r="26" spans="1:4" ht="32.25" customHeight="1">
      <c r="A26" s="25">
        <v>15</v>
      </c>
      <c r="B26" s="31" t="s">
        <v>63</v>
      </c>
      <c r="C26" s="19"/>
      <c r="D26" s="19">
        <v>0</v>
      </c>
    </row>
    <row r="27" spans="1:4" ht="17.25" customHeight="1">
      <c r="A27" s="25">
        <v>16</v>
      </c>
      <c r="B27" s="31" t="s">
        <v>64</v>
      </c>
      <c r="C27" s="19" t="s">
        <v>9</v>
      </c>
      <c r="D27" s="19">
        <v>0</v>
      </c>
    </row>
    <row r="28" spans="1:4" ht="17.25" customHeight="1">
      <c r="A28" s="25">
        <v>17</v>
      </c>
      <c r="B28" s="32" t="s">
        <v>14</v>
      </c>
      <c r="C28" s="19" t="s">
        <v>9</v>
      </c>
      <c r="D28" s="19">
        <f>D22</f>
        <v>308407.9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19" t="s">
        <v>9</v>
      </c>
      <c r="D30" s="19">
        <v>60636.97</v>
      </c>
    </row>
    <row r="31" spans="1:4" ht="17.25" customHeight="1">
      <c r="A31" s="25">
        <v>20</v>
      </c>
      <c r="B31" s="31" t="s">
        <v>104</v>
      </c>
      <c r="C31" s="19" t="s">
        <v>9</v>
      </c>
      <c r="D31" s="19">
        <v>97395.71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19"/>
      <c r="D33" s="2" t="s">
        <v>38</v>
      </c>
    </row>
    <row r="34" spans="1:4" ht="33.75" customHeight="1">
      <c r="A34" s="25">
        <v>22</v>
      </c>
      <c r="B34" s="14" t="s">
        <v>16</v>
      </c>
      <c r="C34" s="19"/>
      <c r="D34" s="2" t="s">
        <v>39</v>
      </c>
    </row>
    <row r="35" spans="1:4" ht="17.25" customHeight="1">
      <c r="A35" s="25">
        <v>23</v>
      </c>
      <c r="B35" s="14" t="s">
        <v>17</v>
      </c>
      <c r="C35" s="19"/>
      <c r="D35" s="19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19" t="s">
        <v>20</v>
      </c>
      <c r="D37" s="19">
        <v>0</v>
      </c>
    </row>
    <row r="38" spans="1:4" ht="17.25" customHeight="1">
      <c r="A38" s="25">
        <v>25</v>
      </c>
      <c r="B38" s="4" t="s">
        <v>21</v>
      </c>
      <c r="C38" s="19" t="s">
        <v>20</v>
      </c>
      <c r="D38" s="19">
        <v>0</v>
      </c>
    </row>
    <row r="39" spans="1:4" ht="34.5" customHeight="1">
      <c r="A39" s="25">
        <v>26</v>
      </c>
      <c r="B39" s="36" t="s">
        <v>106</v>
      </c>
      <c r="C39" s="19" t="s">
        <v>20</v>
      </c>
      <c r="D39" s="19">
        <v>0</v>
      </c>
    </row>
    <row r="40" spans="1:4" ht="17.25" customHeight="1">
      <c r="A40" s="25">
        <v>27</v>
      </c>
      <c r="B40" s="4" t="s">
        <v>22</v>
      </c>
      <c r="C40" s="19" t="s">
        <v>9</v>
      </c>
      <c r="D40" s="19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19" t="s">
        <v>9</v>
      </c>
      <c r="D43" s="19">
        <v>0</v>
      </c>
    </row>
    <row r="44" spans="1:4" ht="18.75" customHeight="1">
      <c r="A44" s="25">
        <v>30</v>
      </c>
      <c r="B44" s="36" t="s">
        <v>99</v>
      </c>
      <c r="C44" s="19" t="s">
        <v>9</v>
      </c>
      <c r="D44" s="19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19" t="s">
        <v>9</v>
      </c>
      <c r="D46" s="19">
        <v>0</v>
      </c>
    </row>
    <row r="47" spans="1:4" ht="17.25" customHeight="1">
      <c r="A47" s="25">
        <v>33</v>
      </c>
      <c r="B47" s="36" t="s">
        <v>110</v>
      </c>
      <c r="C47" s="19" t="s">
        <v>9</v>
      </c>
      <c r="D47" s="19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2532.3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41479.13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43366.34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12176.77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41479.13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41479.13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19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19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19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9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spans="2:3" ht="15">
      <c r="B1" s="15"/>
      <c r="C1" t="s">
        <v>31</v>
      </c>
    </row>
    <row r="2" spans="2:3" ht="15">
      <c r="B2" s="15"/>
      <c r="C2" t="s">
        <v>32</v>
      </c>
    </row>
    <row r="3" spans="2:3" ht="15">
      <c r="B3" s="15"/>
      <c r="C3" t="s">
        <v>33</v>
      </c>
    </row>
    <row r="4" spans="2:3" ht="15">
      <c r="B4" s="15"/>
      <c r="C4" t="s">
        <v>34</v>
      </c>
    </row>
    <row r="5" spans="2:3" ht="15">
      <c r="B5" s="15"/>
      <c r="C5" t="s">
        <v>35</v>
      </c>
    </row>
    <row r="6" spans="2:3" ht="15">
      <c r="B6" s="15"/>
      <c r="C6" t="s">
        <v>36</v>
      </c>
    </row>
    <row r="7" spans="1:2" ht="15">
      <c r="A7" s="38" t="s">
        <v>37</v>
      </c>
      <c r="B7" s="15"/>
    </row>
    <row r="8" spans="1:4" ht="15">
      <c r="A8" s="64" t="s">
        <v>29</v>
      </c>
      <c r="B8" s="64"/>
      <c r="C8" s="64"/>
      <c r="D8" s="64"/>
    </row>
    <row r="9" spans="1:4" ht="15">
      <c r="A9" s="65" t="s">
        <v>67</v>
      </c>
      <c r="B9" s="65"/>
      <c r="C9" s="65"/>
      <c r="D9" s="65"/>
    </row>
    <row r="10" spans="1:4" ht="30">
      <c r="A10" s="1" t="s">
        <v>0</v>
      </c>
      <c r="B10" s="2" t="s">
        <v>1</v>
      </c>
      <c r="C10" s="3" t="s">
        <v>2</v>
      </c>
      <c r="D10" s="5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5" t="s">
        <v>9</v>
      </c>
      <c r="D16" s="5">
        <v>0</v>
      </c>
    </row>
    <row r="17" spans="1:4" ht="18.75" customHeight="1">
      <c r="A17" s="25">
        <v>6</v>
      </c>
      <c r="B17" s="31" t="s">
        <v>99</v>
      </c>
      <c r="C17" s="5" t="s">
        <v>9</v>
      </c>
      <c r="D17" s="5">
        <v>81290.22</v>
      </c>
    </row>
    <row r="18" spans="1:4" ht="32.25" customHeight="1">
      <c r="A18" s="25">
        <v>7</v>
      </c>
      <c r="B18" s="32" t="s">
        <v>10</v>
      </c>
      <c r="C18" s="5" t="s">
        <v>9</v>
      </c>
      <c r="D18" s="5">
        <f>70250.33+126149.77</f>
        <v>196400.1</v>
      </c>
    </row>
    <row r="19" spans="1:4" ht="17.25" customHeight="1">
      <c r="A19" s="25">
        <v>8</v>
      </c>
      <c r="B19" s="14" t="s">
        <v>11</v>
      </c>
      <c r="C19" s="5" t="s">
        <v>9</v>
      </c>
      <c r="D19" s="5">
        <f>126149.77-D21</f>
        <v>101930.70000000001</v>
      </c>
    </row>
    <row r="20" spans="1:4" ht="17.25" customHeight="1">
      <c r="A20" s="25">
        <v>9</v>
      </c>
      <c r="B20" s="14" t="s">
        <v>12</v>
      </c>
      <c r="C20" s="5" t="s">
        <v>9</v>
      </c>
      <c r="D20" s="5">
        <f>70250.33</f>
        <v>70250.33</v>
      </c>
    </row>
    <row r="21" spans="1:4" ht="17.25" customHeight="1">
      <c r="A21" s="25">
        <v>10</v>
      </c>
      <c r="B21" s="14" t="s">
        <v>13</v>
      </c>
      <c r="C21" s="5" t="s">
        <v>9</v>
      </c>
      <c r="D21" s="5">
        <v>24219.07</v>
      </c>
    </row>
    <row r="22" spans="1:4" ht="16.5" customHeight="1">
      <c r="A22" s="25">
        <v>11</v>
      </c>
      <c r="B22" s="32" t="s">
        <v>61</v>
      </c>
      <c r="C22" s="5" t="s">
        <v>9</v>
      </c>
      <c r="D22" s="5">
        <f>51650.28+126149.77</f>
        <v>177800.05</v>
      </c>
    </row>
    <row r="23" spans="1:4" ht="17.25" customHeight="1">
      <c r="A23" s="25">
        <v>12</v>
      </c>
      <c r="B23" s="31" t="s">
        <v>100</v>
      </c>
      <c r="C23" s="5" t="s">
        <v>9</v>
      </c>
      <c r="D23" s="5">
        <f>D22</f>
        <v>177800.05</v>
      </c>
    </row>
    <row r="24" spans="1:4" ht="17.25" customHeight="1">
      <c r="A24" s="25">
        <v>13</v>
      </c>
      <c r="B24" s="31" t="s">
        <v>101</v>
      </c>
      <c r="C24" s="5" t="s">
        <v>9</v>
      </c>
      <c r="D24" s="5">
        <v>0</v>
      </c>
    </row>
    <row r="25" spans="1:4" ht="17.25" customHeight="1">
      <c r="A25" s="25">
        <v>14</v>
      </c>
      <c r="B25" s="31" t="s">
        <v>62</v>
      </c>
      <c r="C25" s="5" t="s">
        <v>9</v>
      </c>
      <c r="D25" s="5">
        <v>0</v>
      </c>
    </row>
    <row r="26" spans="1:4" ht="32.25" customHeight="1">
      <c r="A26" s="25">
        <v>15</v>
      </c>
      <c r="B26" s="31" t="s">
        <v>63</v>
      </c>
      <c r="C26" s="5"/>
      <c r="D26" s="5">
        <v>0</v>
      </c>
    </row>
    <row r="27" spans="1:4" ht="17.25" customHeight="1">
      <c r="A27" s="25">
        <v>16</v>
      </c>
      <c r="B27" s="31" t="s">
        <v>64</v>
      </c>
      <c r="C27" s="5" t="s">
        <v>9</v>
      </c>
      <c r="D27" s="5">
        <v>0</v>
      </c>
    </row>
    <row r="28" spans="1:4" ht="17.25" customHeight="1">
      <c r="A28" s="25">
        <v>17</v>
      </c>
      <c r="B28" s="32" t="s">
        <v>14</v>
      </c>
      <c r="C28" s="5" t="s">
        <v>9</v>
      </c>
      <c r="D28" s="5">
        <f>D22</f>
        <v>177800.05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5" t="s">
        <v>9</v>
      </c>
      <c r="D30" s="5">
        <v>0</v>
      </c>
    </row>
    <row r="31" spans="1:4" ht="17.25" customHeight="1">
      <c r="A31" s="25">
        <v>20</v>
      </c>
      <c r="B31" s="31" t="s">
        <v>104</v>
      </c>
      <c r="C31" s="5" t="s">
        <v>9</v>
      </c>
      <c r="D31" s="5">
        <v>99890.27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5"/>
      <c r="D33" s="2" t="s">
        <v>38</v>
      </c>
    </row>
    <row r="34" spans="1:4" ht="33.75" customHeight="1">
      <c r="A34" s="25">
        <v>22</v>
      </c>
      <c r="B34" s="14" t="s">
        <v>16</v>
      </c>
      <c r="C34" s="5"/>
      <c r="D34" s="2" t="s">
        <v>39</v>
      </c>
    </row>
    <row r="35" spans="1:4" ht="17.25" customHeight="1">
      <c r="A35" s="25">
        <v>23</v>
      </c>
      <c r="B35" s="14" t="s">
        <v>17</v>
      </c>
      <c r="C35" s="5"/>
      <c r="D35" s="19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5" t="s">
        <v>20</v>
      </c>
      <c r="D37" s="5">
        <v>0</v>
      </c>
    </row>
    <row r="38" spans="1:4" ht="17.25" customHeight="1">
      <c r="A38" s="25">
        <v>25</v>
      </c>
      <c r="B38" s="4" t="s">
        <v>21</v>
      </c>
      <c r="C38" s="5" t="s">
        <v>20</v>
      </c>
      <c r="D38" s="5">
        <v>0</v>
      </c>
    </row>
    <row r="39" spans="1:4" ht="34.5" customHeight="1">
      <c r="A39" s="25">
        <v>26</v>
      </c>
      <c r="B39" s="36" t="s">
        <v>106</v>
      </c>
      <c r="C39" s="5" t="s">
        <v>20</v>
      </c>
      <c r="D39" s="5">
        <v>0</v>
      </c>
    </row>
    <row r="40" spans="1:4" ht="17.25" customHeight="1">
      <c r="A40" s="25">
        <v>27</v>
      </c>
      <c r="B40" s="4" t="s">
        <v>22</v>
      </c>
      <c r="C40" s="5" t="s">
        <v>9</v>
      </c>
      <c r="D40" s="5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5" t="s">
        <v>9</v>
      </c>
      <c r="D43" s="5">
        <v>0</v>
      </c>
    </row>
    <row r="44" spans="1:4" ht="18.75" customHeight="1">
      <c r="A44" s="25">
        <v>30</v>
      </c>
      <c r="B44" s="36" t="s">
        <v>99</v>
      </c>
      <c r="C44" s="5" t="s">
        <v>9</v>
      </c>
      <c r="D44" s="5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5" t="s">
        <v>9</v>
      </c>
      <c r="D46" s="5">
        <v>0</v>
      </c>
    </row>
    <row r="47" spans="1:4" ht="17.25" customHeight="1">
      <c r="A47" s="25">
        <v>33</v>
      </c>
      <c r="B47" s="36" t="s">
        <v>110</v>
      </c>
      <c r="C47" s="5" t="s">
        <v>9</v>
      </c>
      <c r="D47" s="5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1504.29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24640.26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22883.72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10983.71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24640.26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24640.26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5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5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5">
        <v>0</v>
      </c>
    </row>
  </sheetData>
  <sheetProtection/>
  <mergeCells count="9">
    <mergeCell ref="A8:D8"/>
    <mergeCell ref="A9:D9"/>
    <mergeCell ref="A64:D64"/>
    <mergeCell ref="A14:D14"/>
    <mergeCell ref="A36:D36"/>
    <mergeCell ref="A41:D41"/>
    <mergeCell ref="A48:D48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1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95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ht="32.25" customHeight="1">
      <c r="A15" s="30"/>
      <c r="B15" s="27" t="s">
        <v>98</v>
      </c>
      <c r="C15" s="27" t="s">
        <v>9</v>
      </c>
      <c r="D15" s="37">
        <v>0</v>
      </c>
    </row>
    <row r="16" spans="1:4" ht="28.5" customHeight="1">
      <c r="A16" s="25">
        <v>4</v>
      </c>
      <c r="B16" s="35" t="s">
        <v>8</v>
      </c>
      <c r="C16" s="24" t="s">
        <v>9</v>
      </c>
      <c r="D16" s="24">
        <v>0</v>
      </c>
    </row>
    <row r="17" spans="1:4" ht="18.75" customHeight="1">
      <c r="A17" s="25">
        <v>6</v>
      </c>
      <c r="B17" s="31" t="s">
        <v>99</v>
      </c>
      <c r="C17" s="24" t="s">
        <v>9</v>
      </c>
      <c r="D17" s="24">
        <v>26612.58</v>
      </c>
    </row>
    <row r="18" spans="1:4" ht="32.25" customHeight="1">
      <c r="A18" s="25">
        <v>7</v>
      </c>
      <c r="B18" s="32" t="s">
        <v>10</v>
      </c>
      <c r="C18" s="24" t="s">
        <v>9</v>
      </c>
      <c r="D18" s="24">
        <f>97447.57+206680.54</f>
        <v>304128.11</v>
      </c>
    </row>
    <row r="19" spans="1:4" ht="17.25" customHeight="1">
      <c r="A19" s="25">
        <v>8</v>
      </c>
      <c r="B19" s="14" t="s">
        <v>11</v>
      </c>
      <c r="C19" s="24" t="s">
        <v>9</v>
      </c>
      <c r="D19" s="24">
        <f>206680.54-D21</f>
        <v>171893.27000000002</v>
      </c>
    </row>
    <row r="20" spans="1:4" ht="17.25" customHeight="1">
      <c r="A20" s="25">
        <v>9</v>
      </c>
      <c r="B20" s="14" t="s">
        <v>12</v>
      </c>
      <c r="C20" s="24" t="s">
        <v>9</v>
      </c>
      <c r="D20" s="24">
        <v>97447.57</v>
      </c>
    </row>
    <row r="21" spans="1:4" ht="17.25" customHeight="1">
      <c r="A21" s="25">
        <v>10</v>
      </c>
      <c r="B21" s="14" t="s">
        <v>13</v>
      </c>
      <c r="C21" s="24" t="s">
        <v>9</v>
      </c>
      <c r="D21" s="24">
        <v>34787.27</v>
      </c>
    </row>
    <row r="22" spans="1:4" ht="16.5" customHeight="1">
      <c r="A22" s="25">
        <v>11</v>
      </c>
      <c r="B22" s="32" t="s">
        <v>61</v>
      </c>
      <c r="C22" s="24" t="s">
        <v>9</v>
      </c>
      <c r="D22" s="24">
        <f>91327.15+206680.54</f>
        <v>298007.69</v>
      </c>
    </row>
    <row r="23" spans="1:4" ht="17.25" customHeight="1">
      <c r="A23" s="25">
        <v>12</v>
      </c>
      <c r="B23" s="31" t="s">
        <v>100</v>
      </c>
      <c r="C23" s="24" t="s">
        <v>9</v>
      </c>
      <c r="D23" s="24">
        <f>D22</f>
        <v>298007.69</v>
      </c>
    </row>
    <row r="24" spans="1:4" ht="17.25" customHeight="1">
      <c r="A24" s="25">
        <v>13</v>
      </c>
      <c r="B24" s="31" t="s">
        <v>101</v>
      </c>
      <c r="C24" s="24" t="s">
        <v>9</v>
      </c>
      <c r="D24" s="24">
        <v>0</v>
      </c>
    </row>
    <row r="25" spans="1:4" ht="17.25" customHeight="1">
      <c r="A25" s="25">
        <v>14</v>
      </c>
      <c r="B25" s="31" t="s">
        <v>62</v>
      </c>
      <c r="C25" s="24" t="s">
        <v>9</v>
      </c>
      <c r="D25" s="24">
        <v>0</v>
      </c>
    </row>
    <row r="26" spans="1:4" ht="32.25" customHeight="1">
      <c r="A26" s="25">
        <v>15</v>
      </c>
      <c r="B26" s="31" t="s">
        <v>63</v>
      </c>
      <c r="C26" s="24"/>
      <c r="D26" s="24">
        <v>0</v>
      </c>
    </row>
    <row r="27" spans="1:4" ht="17.25" customHeight="1">
      <c r="A27" s="25">
        <v>16</v>
      </c>
      <c r="B27" s="31" t="s">
        <v>64</v>
      </c>
      <c r="C27" s="24" t="s">
        <v>9</v>
      </c>
      <c r="D27" s="24">
        <v>0</v>
      </c>
    </row>
    <row r="28" spans="1:4" ht="17.25" customHeight="1">
      <c r="A28" s="25">
        <v>17</v>
      </c>
      <c r="B28" s="32" t="s">
        <v>14</v>
      </c>
      <c r="C28" s="24" t="s">
        <v>9</v>
      </c>
      <c r="D28" s="24">
        <f>D22</f>
        <v>298007.69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4" t="s">
        <v>9</v>
      </c>
      <c r="D30" s="24">
        <v>0</v>
      </c>
    </row>
    <row r="31" spans="1:4" ht="17.25" customHeight="1">
      <c r="A31" s="25">
        <v>20</v>
      </c>
      <c r="B31" s="31" t="s">
        <v>104</v>
      </c>
      <c r="C31" s="24" t="s">
        <v>9</v>
      </c>
      <c r="D31" s="24">
        <v>32733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4"/>
      <c r="D33" s="2" t="s">
        <v>43</v>
      </c>
    </row>
    <row r="34" spans="1:4" ht="33.75" customHeight="1">
      <c r="A34" s="25">
        <v>22</v>
      </c>
      <c r="B34" s="14" t="s">
        <v>16</v>
      </c>
      <c r="C34" s="24"/>
      <c r="D34" s="2" t="s">
        <v>39</v>
      </c>
    </row>
    <row r="35" spans="1:4" ht="17.25" customHeight="1">
      <c r="A35" s="25">
        <v>23</v>
      </c>
      <c r="B35" s="14" t="s">
        <v>17</v>
      </c>
      <c r="C35" s="24"/>
      <c r="D35" s="24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4" t="s">
        <v>20</v>
      </c>
      <c r="D37" s="24">
        <v>0</v>
      </c>
    </row>
    <row r="38" spans="1:4" ht="17.25" customHeight="1">
      <c r="A38" s="25">
        <v>25</v>
      </c>
      <c r="B38" s="4" t="s">
        <v>21</v>
      </c>
      <c r="C38" s="24" t="s">
        <v>20</v>
      </c>
      <c r="D38" s="24">
        <v>0</v>
      </c>
    </row>
    <row r="39" spans="1:4" ht="34.5" customHeight="1">
      <c r="A39" s="25">
        <v>26</v>
      </c>
      <c r="B39" s="36" t="s">
        <v>106</v>
      </c>
      <c r="C39" s="24" t="s">
        <v>20</v>
      </c>
      <c r="D39" s="24">
        <v>0</v>
      </c>
    </row>
    <row r="40" spans="1:4" ht="17.25" customHeight="1">
      <c r="A40" s="25">
        <v>27</v>
      </c>
      <c r="B40" s="4" t="s">
        <v>22</v>
      </c>
      <c r="C40" s="24" t="s">
        <v>9</v>
      </c>
      <c r="D40" s="24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24" t="s">
        <v>9</v>
      </c>
      <c r="D43" s="24">
        <v>0</v>
      </c>
    </row>
    <row r="44" spans="1:4" ht="18.75" customHeight="1">
      <c r="A44" s="25">
        <v>30</v>
      </c>
      <c r="B44" s="36" t="s">
        <v>99</v>
      </c>
      <c r="C44" s="24" t="s">
        <v>9</v>
      </c>
      <c r="D44" s="24">
        <v>0</v>
      </c>
    </row>
    <row r="45" spans="1:4" ht="18.75" customHeight="1">
      <c r="A45" s="25">
        <v>31</v>
      </c>
      <c r="B45" s="36" t="s">
        <v>109</v>
      </c>
      <c r="C45" s="25"/>
      <c r="D45" s="25"/>
    </row>
    <row r="46" spans="1:4" ht="35.25" customHeight="1">
      <c r="A46" s="25">
        <v>32</v>
      </c>
      <c r="B46" s="4" t="s">
        <v>24</v>
      </c>
      <c r="C46" s="24" t="s">
        <v>9</v>
      </c>
      <c r="D46" s="24">
        <v>0</v>
      </c>
    </row>
    <row r="47" spans="1:4" ht="17.25" customHeight="1">
      <c r="A47" s="25">
        <v>33</v>
      </c>
      <c r="B47" s="36" t="s">
        <v>110</v>
      </c>
      <c r="C47" s="24" t="s">
        <v>9</v>
      </c>
      <c r="D47" s="24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2160.7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35392.24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35615.3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3653.99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35392.24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f>D55</f>
        <v>35392.24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4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4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4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spans="2:3" ht="15">
      <c r="B1" s="15"/>
      <c r="C1" t="s">
        <v>31</v>
      </c>
    </row>
    <row r="2" spans="2:3" ht="15">
      <c r="B2" s="15"/>
      <c r="C2" t="s">
        <v>32</v>
      </c>
    </row>
    <row r="3" spans="2:3" ht="15">
      <c r="B3" s="15"/>
      <c r="C3" t="s">
        <v>33</v>
      </c>
    </row>
    <row r="4" spans="2:3" ht="15">
      <c r="B4" s="15"/>
      <c r="C4" t="s">
        <v>34</v>
      </c>
    </row>
    <row r="5" spans="2:3" ht="15">
      <c r="B5" s="15"/>
      <c r="C5" t="s">
        <v>35</v>
      </c>
    </row>
    <row r="6" spans="2:3" ht="15">
      <c r="B6" s="15"/>
      <c r="C6" t="s">
        <v>36</v>
      </c>
    </row>
    <row r="7" spans="1:2" ht="15">
      <c r="A7" s="38" t="s">
        <v>37</v>
      </c>
      <c r="B7" s="15"/>
    </row>
    <row r="8" spans="1:4" ht="15">
      <c r="A8" s="64" t="s">
        <v>29</v>
      </c>
      <c r="B8" s="64"/>
      <c r="C8" s="64"/>
      <c r="D8" s="64"/>
    </row>
    <row r="9" spans="1:4" ht="15">
      <c r="A9" s="65" t="s">
        <v>66</v>
      </c>
      <c r="B9" s="65"/>
      <c r="C9" s="65"/>
      <c r="D9" s="65"/>
    </row>
    <row r="10" spans="1:4" ht="30">
      <c r="A10" s="1" t="s">
        <v>0</v>
      </c>
      <c r="B10" s="2" t="s">
        <v>1</v>
      </c>
      <c r="C10" s="3" t="s">
        <v>2</v>
      </c>
      <c r="D10" s="5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5" t="s">
        <v>9</v>
      </c>
      <c r="D16" s="5">
        <v>17764.56</v>
      </c>
    </row>
    <row r="17" spans="1:4" ht="18.75" customHeight="1">
      <c r="A17" s="25">
        <v>6</v>
      </c>
      <c r="B17" s="31" t="s">
        <v>99</v>
      </c>
      <c r="C17" s="5" t="s">
        <v>9</v>
      </c>
      <c r="D17" s="5">
        <v>50315.94</v>
      </c>
    </row>
    <row r="18" spans="1:4" ht="32.25" customHeight="1">
      <c r="A18" s="25">
        <v>7</v>
      </c>
      <c r="B18" s="32" t="s">
        <v>10</v>
      </c>
      <c r="C18" s="5" t="s">
        <v>9</v>
      </c>
      <c r="D18" s="5">
        <f>27650.33+49688.02</f>
        <v>77338.35</v>
      </c>
    </row>
    <row r="19" spans="1:4" ht="17.25" customHeight="1">
      <c r="A19" s="25">
        <v>8</v>
      </c>
      <c r="B19" s="14" t="s">
        <v>11</v>
      </c>
      <c r="C19" s="5" t="s">
        <v>9</v>
      </c>
      <c r="D19" s="5">
        <f>49688.02-D21</f>
        <v>39503.159999999996</v>
      </c>
    </row>
    <row r="20" spans="1:4" ht="17.25" customHeight="1">
      <c r="A20" s="25">
        <v>9</v>
      </c>
      <c r="B20" s="14" t="s">
        <v>12</v>
      </c>
      <c r="C20" s="5" t="s">
        <v>9</v>
      </c>
      <c r="D20" s="5">
        <v>27650.33</v>
      </c>
    </row>
    <row r="21" spans="1:4" ht="17.25" customHeight="1">
      <c r="A21" s="25">
        <v>10</v>
      </c>
      <c r="B21" s="14" t="s">
        <v>13</v>
      </c>
      <c r="C21" s="5" t="s">
        <v>9</v>
      </c>
      <c r="D21" s="5">
        <v>10184.86</v>
      </c>
    </row>
    <row r="22" spans="1:4" ht="16.5" customHeight="1">
      <c r="A22" s="25">
        <v>11</v>
      </c>
      <c r="B22" s="32" t="s">
        <v>61</v>
      </c>
      <c r="C22" s="5" t="s">
        <v>9</v>
      </c>
      <c r="D22" s="5">
        <f>33061.35+49688.02</f>
        <v>82749.37</v>
      </c>
    </row>
    <row r="23" spans="1:4" ht="17.25" customHeight="1">
      <c r="A23" s="25">
        <v>12</v>
      </c>
      <c r="B23" s="31" t="s">
        <v>100</v>
      </c>
      <c r="C23" s="5" t="s">
        <v>9</v>
      </c>
      <c r="D23" s="5">
        <f>D22</f>
        <v>82749.37</v>
      </c>
    </row>
    <row r="24" spans="1:4" ht="17.25" customHeight="1">
      <c r="A24" s="25">
        <v>13</v>
      </c>
      <c r="B24" s="31" t="s">
        <v>101</v>
      </c>
      <c r="C24" s="5" t="s">
        <v>9</v>
      </c>
      <c r="D24" s="5">
        <v>0</v>
      </c>
    </row>
    <row r="25" spans="1:4" ht="17.25" customHeight="1">
      <c r="A25" s="25">
        <v>14</v>
      </c>
      <c r="B25" s="31" t="s">
        <v>62</v>
      </c>
      <c r="C25" s="5" t="s">
        <v>9</v>
      </c>
      <c r="D25" s="5">
        <v>0</v>
      </c>
    </row>
    <row r="26" spans="1:4" ht="32.25" customHeight="1">
      <c r="A26" s="25">
        <v>15</v>
      </c>
      <c r="B26" s="31" t="s">
        <v>63</v>
      </c>
      <c r="C26" s="5"/>
      <c r="D26" s="5">
        <v>0</v>
      </c>
    </row>
    <row r="27" spans="1:4" ht="17.25" customHeight="1">
      <c r="A27" s="25">
        <v>16</v>
      </c>
      <c r="B27" s="31" t="s">
        <v>64</v>
      </c>
      <c r="C27" s="5" t="s">
        <v>9</v>
      </c>
      <c r="D27" s="5">
        <v>0</v>
      </c>
    </row>
    <row r="28" spans="1:4" ht="17.25" customHeight="1">
      <c r="A28" s="25">
        <v>17</v>
      </c>
      <c r="B28" s="32" t="s">
        <v>14</v>
      </c>
      <c r="C28" s="5" t="s">
        <v>9</v>
      </c>
      <c r="D28" s="5">
        <f>33061.35+49688.02</f>
        <v>82749.37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5" t="s">
        <v>9</v>
      </c>
      <c r="D30" s="5">
        <v>36364.89</v>
      </c>
    </row>
    <row r="31" spans="1:4" ht="17.25" customHeight="1">
      <c r="A31" s="25">
        <v>20</v>
      </c>
      <c r="B31" s="31" t="s">
        <v>104</v>
      </c>
      <c r="C31" s="5" t="s">
        <v>9</v>
      </c>
      <c r="D31" s="5">
        <v>44904.92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5"/>
      <c r="D33" s="2" t="s">
        <v>38</v>
      </c>
    </row>
    <row r="34" spans="1:4" ht="33.75" customHeight="1">
      <c r="A34" s="25">
        <v>22</v>
      </c>
      <c r="B34" s="14" t="s">
        <v>16</v>
      </c>
      <c r="C34" s="5"/>
      <c r="D34" s="2" t="s">
        <v>39</v>
      </c>
    </row>
    <row r="35" spans="1:4" ht="17.25" customHeight="1">
      <c r="A35" s="25">
        <v>23</v>
      </c>
      <c r="B35" s="14" t="s">
        <v>17</v>
      </c>
      <c r="C35" s="5"/>
      <c r="D35" s="19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5" t="s">
        <v>20</v>
      </c>
      <c r="D37" s="5">
        <v>0</v>
      </c>
    </row>
    <row r="38" spans="1:4" ht="17.25" customHeight="1">
      <c r="A38" s="25">
        <v>25</v>
      </c>
      <c r="B38" s="4" t="s">
        <v>21</v>
      </c>
      <c r="C38" s="5" t="s">
        <v>20</v>
      </c>
      <c r="D38" s="5">
        <v>0</v>
      </c>
    </row>
    <row r="39" spans="1:4" ht="34.5" customHeight="1">
      <c r="A39" s="25">
        <v>26</v>
      </c>
      <c r="B39" s="36" t="s">
        <v>106</v>
      </c>
      <c r="C39" s="5" t="s">
        <v>20</v>
      </c>
      <c r="D39" s="5">
        <v>0</v>
      </c>
    </row>
    <row r="40" spans="1:4" ht="17.25" customHeight="1">
      <c r="A40" s="25">
        <v>27</v>
      </c>
      <c r="B40" s="4" t="s">
        <v>22</v>
      </c>
      <c r="C40" s="5" t="s">
        <v>9</v>
      </c>
      <c r="D40" s="5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5" t="s">
        <v>9</v>
      </c>
      <c r="D43" s="5">
        <v>0</v>
      </c>
    </row>
    <row r="44" spans="1:4" ht="18.75" customHeight="1">
      <c r="A44" s="25">
        <v>30</v>
      </c>
      <c r="B44" s="36" t="s">
        <v>99</v>
      </c>
      <c r="C44" s="5" t="s">
        <v>9</v>
      </c>
      <c r="D44" s="5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5" t="s">
        <v>9</v>
      </c>
      <c r="D46" s="5">
        <v>0</v>
      </c>
    </row>
    <row r="47" spans="1:4" ht="17.25" customHeight="1">
      <c r="A47" s="25">
        <v>33</v>
      </c>
      <c r="B47" s="36" t="s">
        <v>110</v>
      </c>
      <c r="C47" s="5" t="s">
        <v>9</v>
      </c>
      <c r="D47" s="5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632.6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10362.06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11479.82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5752.68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10362.06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10362.06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5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5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5">
        <v>0</v>
      </c>
    </row>
  </sheetData>
  <sheetProtection/>
  <mergeCells count="9">
    <mergeCell ref="A8:D8"/>
    <mergeCell ref="A9:D9"/>
    <mergeCell ref="A64:D64"/>
    <mergeCell ref="A14:D14"/>
    <mergeCell ref="A36:D36"/>
    <mergeCell ref="A41:D41"/>
    <mergeCell ref="A48:D48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67"/>
  <sheetViews>
    <sheetView tabSelected="1" view="pageBreakPreview" zoomScaleSheetLayoutView="100" zoomScalePageLayoutView="0" workbookViewId="0" topLeftCell="A1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87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23" t="s">
        <v>9</v>
      </c>
      <c r="D16" s="23">
        <v>68561.59</v>
      </c>
    </row>
    <row r="17" spans="1:4" ht="18.75" customHeight="1">
      <c r="A17" s="25">
        <v>6</v>
      </c>
      <c r="B17" s="31" t="s">
        <v>99</v>
      </c>
      <c r="C17" s="23" t="s">
        <v>9</v>
      </c>
      <c r="D17" s="23">
        <v>112665.1</v>
      </c>
    </row>
    <row r="18" spans="1:4" ht="32.25" customHeight="1">
      <c r="A18" s="25">
        <v>7</v>
      </c>
      <c r="B18" s="32" t="s">
        <v>10</v>
      </c>
      <c r="C18" s="23" t="s">
        <v>9</v>
      </c>
      <c r="D18" s="23">
        <f>109112.86+308639.96</f>
        <v>417752.82</v>
      </c>
    </row>
    <row r="19" spans="1:4" ht="17.25" customHeight="1">
      <c r="A19" s="25">
        <v>8</v>
      </c>
      <c r="B19" s="14" t="s">
        <v>11</v>
      </c>
      <c r="C19" s="23" t="s">
        <v>9</v>
      </c>
      <c r="D19" s="23">
        <f>308639.96-D21</f>
        <v>259774.85000000003</v>
      </c>
    </row>
    <row r="20" spans="1:4" ht="17.25" customHeight="1">
      <c r="A20" s="25">
        <v>9</v>
      </c>
      <c r="B20" s="14" t="s">
        <v>12</v>
      </c>
      <c r="C20" s="23" t="s">
        <v>9</v>
      </c>
      <c r="D20" s="23">
        <v>109112.86</v>
      </c>
    </row>
    <row r="21" spans="1:4" ht="17.25" customHeight="1">
      <c r="A21" s="25">
        <v>10</v>
      </c>
      <c r="B21" s="14" t="s">
        <v>13</v>
      </c>
      <c r="C21" s="23" t="s">
        <v>9</v>
      </c>
      <c r="D21" s="23">
        <f>48865.11</f>
        <v>48865.11</v>
      </c>
    </row>
    <row r="22" spans="1:4" ht="16.5" customHeight="1">
      <c r="A22" s="25">
        <v>11</v>
      </c>
      <c r="B22" s="32" t="s">
        <v>61</v>
      </c>
      <c r="C22" s="23" t="s">
        <v>9</v>
      </c>
      <c r="D22" s="23">
        <f>79822.22+308639.96</f>
        <v>388462.18000000005</v>
      </c>
    </row>
    <row r="23" spans="1:4" ht="17.25" customHeight="1">
      <c r="A23" s="25">
        <v>12</v>
      </c>
      <c r="B23" s="31" t="s">
        <v>100</v>
      </c>
      <c r="C23" s="23" t="s">
        <v>9</v>
      </c>
      <c r="D23" s="23">
        <f>D22</f>
        <v>388462.18000000005</v>
      </c>
    </row>
    <row r="24" spans="1:4" ht="17.25" customHeight="1">
      <c r="A24" s="25">
        <v>13</v>
      </c>
      <c r="B24" s="31" t="s">
        <v>101</v>
      </c>
      <c r="C24" s="23" t="s">
        <v>9</v>
      </c>
      <c r="D24" s="23">
        <v>0</v>
      </c>
    </row>
    <row r="25" spans="1:4" ht="17.25" customHeight="1">
      <c r="A25" s="25">
        <v>14</v>
      </c>
      <c r="B25" s="31" t="s">
        <v>62</v>
      </c>
      <c r="C25" s="23" t="s">
        <v>9</v>
      </c>
      <c r="D25" s="23">
        <v>0</v>
      </c>
    </row>
    <row r="26" spans="1:4" ht="32.25" customHeight="1">
      <c r="A26" s="25">
        <v>15</v>
      </c>
      <c r="B26" s="31" t="s">
        <v>63</v>
      </c>
      <c r="C26" s="23"/>
      <c r="D26" s="23">
        <v>0</v>
      </c>
    </row>
    <row r="27" spans="1:4" ht="17.25" customHeight="1">
      <c r="A27" s="25">
        <v>16</v>
      </c>
      <c r="B27" s="31" t="s">
        <v>64</v>
      </c>
      <c r="C27" s="23" t="s">
        <v>9</v>
      </c>
      <c r="D27" s="23">
        <v>0</v>
      </c>
    </row>
    <row r="28" spans="1:4" ht="17.25" customHeight="1">
      <c r="A28" s="25">
        <v>17</v>
      </c>
      <c r="B28" s="32" t="s">
        <v>14</v>
      </c>
      <c r="C28" s="23" t="s">
        <v>9</v>
      </c>
      <c r="D28" s="23">
        <f>D22+D16</f>
        <v>457023.77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3" t="s">
        <v>9</v>
      </c>
      <c r="D30" s="23">
        <v>140122.45</v>
      </c>
    </row>
    <row r="31" spans="1:4" ht="17.25" customHeight="1">
      <c r="A31" s="25">
        <v>20</v>
      </c>
      <c r="B31" s="31" t="s">
        <v>104</v>
      </c>
      <c r="C31" s="23" t="s">
        <v>9</v>
      </c>
      <c r="D31" s="23">
        <v>141955.74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3"/>
      <c r="D33" s="2" t="s">
        <v>43</v>
      </c>
    </row>
    <row r="34" spans="1:4" ht="33.75" customHeight="1">
      <c r="A34" s="25">
        <v>22</v>
      </c>
      <c r="B34" s="14" t="s">
        <v>16</v>
      </c>
      <c r="C34" s="23"/>
      <c r="D34" s="2" t="s">
        <v>39</v>
      </c>
    </row>
    <row r="35" spans="1:4" ht="17.25" customHeight="1">
      <c r="A35" s="25">
        <v>23</v>
      </c>
      <c r="B35" s="14" t="s">
        <v>17</v>
      </c>
      <c r="C35" s="23"/>
      <c r="D35" s="23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3" t="s">
        <v>20</v>
      </c>
      <c r="D37" s="23">
        <v>0</v>
      </c>
    </row>
    <row r="38" spans="1:4" ht="17.25" customHeight="1">
      <c r="A38" s="25">
        <v>25</v>
      </c>
      <c r="B38" s="4" t="s">
        <v>21</v>
      </c>
      <c r="C38" s="23" t="s">
        <v>20</v>
      </c>
      <c r="D38" s="23">
        <v>0</v>
      </c>
    </row>
    <row r="39" spans="1:4" ht="34.5" customHeight="1">
      <c r="A39" s="25">
        <v>26</v>
      </c>
      <c r="B39" s="36" t="s">
        <v>106</v>
      </c>
      <c r="C39" s="23" t="s">
        <v>20</v>
      </c>
      <c r="D39" s="23">
        <v>0</v>
      </c>
    </row>
    <row r="40" spans="1:4" ht="17.25" customHeight="1">
      <c r="A40" s="25">
        <v>27</v>
      </c>
      <c r="B40" s="4" t="s">
        <v>22</v>
      </c>
      <c r="C40" s="23" t="s">
        <v>9</v>
      </c>
      <c r="D40" s="23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23" t="s">
        <v>9</v>
      </c>
      <c r="D43" s="23">
        <v>0</v>
      </c>
    </row>
    <row r="44" spans="1:4" ht="18.75" customHeight="1">
      <c r="A44" s="25">
        <v>30</v>
      </c>
      <c r="B44" s="36" t="s">
        <v>99</v>
      </c>
      <c r="C44" s="23" t="s">
        <v>9</v>
      </c>
      <c r="D44" s="23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23" t="s">
        <v>9</v>
      </c>
      <c r="D46" s="23">
        <v>0</v>
      </c>
    </row>
    <row r="47" spans="1:4" ht="17.25" customHeight="1">
      <c r="A47" s="25">
        <v>33</v>
      </c>
      <c r="B47" s="36" t="s">
        <v>110</v>
      </c>
      <c r="C47" s="23" t="s">
        <v>9</v>
      </c>
      <c r="D47" s="23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3091.4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49713.84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47664.89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16161.32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49713.84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49713.84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3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3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3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86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23" t="s">
        <v>9</v>
      </c>
      <c r="D16" s="23">
        <v>0</v>
      </c>
    </row>
    <row r="17" spans="1:4" ht="18.75" customHeight="1">
      <c r="A17" s="25">
        <v>6</v>
      </c>
      <c r="B17" s="31" t="s">
        <v>99</v>
      </c>
      <c r="C17" s="23" t="s">
        <v>9</v>
      </c>
      <c r="D17" s="23">
        <v>133209.54</v>
      </c>
    </row>
    <row r="18" spans="1:4" ht="32.25" customHeight="1">
      <c r="A18" s="25">
        <v>7</v>
      </c>
      <c r="B18" s="32" t="s">
        <v>10</v>
      </c>
      <c r="C18" s="23" t="s">
        <v>9</v>
      </c>
      <c r="D18" s="23">
        <f>226509.05+490981.72</f>
        <v>717490.77</v>
      </c>
    </row>
    <row r="19" spans="1:4" ht="17.25" customHeight="1">
      <c r="A19" s="25">
        <v>8</v>
      </c>
      <c r="B19" s="14" t="s">
        <v>11</v>
      </c>
      <c r="C19" s="23" t="s">
        <v>9</v>
      </c>
      <c r="D19" s="23">
        <f>490981.72-D21</f>
        <v>412215.68999999994</v>
      </c>
    </row>
    <row r="20" spans="1:4" ht="17.25" customHeight="1">
      <c r="A20" s="25">
        <v>9</v>
      </c>
      <c r="B20" s="14" t="s">
        <v>12</v>
      </c>
      <c r="C20" s="23" t="s">
        <v>9</v>
      </c>
      <c r="D20" s="23">
        <f>226509.05</f>
        <v>226509.05</v>
      </c>
    </row>
    <row r="21" spans="1:4" ht="17.25" customHeight="1">
      <c r="A21" s="25">
        <v>10</v>
      </c>
      <c r="B21" s="14" t="s">
        <v>13</v>
      </c>
      <c r="C21" s="23" t="s">
        <v>9</v>
      </c>
      <c r="D21" s="23">
        <f>39398.31+39367.72</f>
        <v>78766.03</v>
      </c>
    </row>
    <row r="22" spans="1:4" ht="16.5" customHeight="1">
      <c r="A22" s="25">
        <v>11</v>
      </c>
      <c r="B22" s="32" t="s">
        <v>61</v>
      </c>
      <c r="C22" s="23" t="s">
        <v>9</v>
      </c>
      <c r="D22" s="23">
        <f>202276.17+490981.72</f>
        <v>693257.89</v>
      </c>
    </row>
    <row r="23" spans="1:4" ht="17.25" customHeight="1">
      <c r="A23" s="25">
        <v>12</v>
      </c>
      <c r="B23" s="31" t="s">
        <v>100</v>
      </c>
      <c r="C23" s="23" t="s">
        <v>9</v>
      </c>
      <c r="D23" s="23">
        <f>D22</f>
        <v>693257.89</v>
      </c>
    </row>
    <row r="24" spans="1:4" ht="17.25" customHeight="1">
      <c r="A24" s="25">
        <v>13</v>
      </c>
      <c r="B24" s="31" t="s">
        <v>101</v>
      </c>
      <c r="C24" s="23" t="s">
        <v>9</v>
      </c>
      <c r="D24" s="23">
        <v>0</v>
      </c>
    </row>
    <row r="25" spans="1:4" ht="17.25" customHeight="1">
      <c r="A25" s="25">
        <v>14</v>
      </c>
      <c r="B25" s="31" t="s">
        <v>62</v>
      </c>
      <c r="C25" s="23" t="s">
        <v>9</v>
      </c>
      <c r="D25" s="23">
        <v>0</v>
      </c>
    </row>
    <row r="26" spans="1:4" ht="32.25" customHeight="1">
      <c r="A26" s="25">
        <v>15</v>
      </c>
      <c r="B26" s="31" t="s">
        <v>63</v>
      </c>
      <c r="C26" s="23"/>
      <c r="D26" s="23">
        <v>0</v>
      </c>
    </row>
    <row r="27" spans="1:4" ht="17.25" customHeight="1">
      <c r="A27" s="25">
        <v>16</v>
      </c>
      <c r="B27" s="31" t="s">
        <v>64</v>
      </c>
      <c r="C27" s="23" t="s">
        <v>9</v>
      </c>
      <c r="D27" s="23">
        <v>0</v>
      </c>
    </row>
    <row r="28" spans="1:4" ht="17.25" customHeight="1">
      <c r="A28" s="25">
        <v>17</v>
      </c>
      <c r="B28" s="32" t="s">
        <v>14</v>
      </c>
      <c r="C28" s="23" t="s">
        <v>9</v>
      </c>
      <c r="D28" s="23">
        <f>D22</f>
        <v>693257.89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3" t="s">
        <v>9</v>
      </c>
      <c r="D30" s="23">
        <v>0</v>
      </c>
    </row>
    <row r="31" spans="1:4" ht="17.25" customHeight="1">
      <c r="A31" s="25">
        <v>20</v>
      </c>
      <c r="B31" s="31" t="s">
        <v>104</v>
      </c>
      <c r="C31" s="23" t="s">
        <v>9</v>
      </c>
      <c r="D31" s="23">
        <v>157442.42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3"/>
      <c r="D33" s="2" t="s">
        <v>43</v>
      </c>
    </row>
    <row r="34" spans="1:4" ht="33.75" customHeight="1">
      <c r="A34" s="25">
        <v>22</v>
      </c>
      <c r="B34" s="14" t="s">
        <v>16</v>
      </c>
      <c r="C34" s="23"/>
      <c r="D34" s="2" t="s">
        <v>39</v>
      </c>
    </row>
    <row r="35" spans="1:4" ht="17.25" customHeight="1">
      <c r="A35" s="25">
        <v>23</v>
      </c>
      <c r="B35" s="14" t="s">
        <v>17</v>
      </c>
      <c r="C35" s="23"/>
      <c r="D35" s="23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3" t="s">
        <v>20</v>
      </c>
      <c r="D37" s="23">
        <v>0</v>
      </c>
    </row>
    <row r="38" spans="1:4" ht="17.25" customHeight="1">
      <c r="A38" s="25">
        <v>25</v>
      </c>
      <c r="B38" s="4" t="s">
        <v>21</v>
      </c>
      <c r="C38" s="23" t="s">
        <v>20</v>
      </c>
      <c r="D38" s="23">
        <v>0</v>
      </c>
    </row>
    <row r="39" spans="1:4" ht="34.5" customHeight="1">
      <c r="A39" s="25">
        <v>26</v>
      </c>
      <c r="B39" s="36" t="s">
        <v>106</v>
      </c>
      <c r="C39" s="23" t="s">
        <v>20</v>
      </c>
      <c r="D39" s="23">
        <v>0</v>
      </c>
    </row>
    <row r="40" spans="1:4" ht="17.25" customHeight="1">
      <c r="A40" s="25">
        <v>27</v>
      </c>
      <c r="B40" s="4" t="s">
        <v>22</v>
      </c>
      <c r="C40" s="23" t="s">
        <v>9</v>
      </c>
      <c r="D40" s="23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23" t="s">
        <v>9</v>
      </c>
      <c r="D43" s="23">
        <v>0</v>
      </c>
    </row>
    <row r="44" spans="1:4" ht="18.75" customHeight="1">
      <c r="A44" s="25">
        <v>30</v>
      </c>
      <c r="B44" s="36" t="s">
        <v>99</v>
      </c>
      <c r="C44" s="23" t="s">
        <v>9</v>
      </c>
      <c r="D44" s="23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23" t="s">
        <v>9</v>
      </c>
      <c r="D46" s="23">
        <v>0</v>
      </c>
    </row>
    <row r="47" spans="1:4" ht="17.25" customHeight="1">
      <c r="A47" s="25">
        <v>33</v>
      </c>
      <c r="B47" s="36" t="s">
        <v>110</v>
      </c>
      <c r="C47" s="23" t="s">
        <v>9</v>
      </c>
      <c r="D47" s="23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4892.6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80134.83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77384.98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17321.54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80134.83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80134.83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3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3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3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85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23" t="s">
        <v>9</v>
      </c>
      <c r="D16" s="23">
        <v>115030.64</v>
      </c>
    </row>
    <row r="17" spans="1:4" ht="18.75" customHeight="1">
      <c r="A17" s="25">
        <v>6</v>
      </c>
      <c r="B17" s="31" t="s">
        <v>99</v>
      </c>
      <c r="C17" s="23" t="s">
        <v>9</v>
      </c>
      <c r="D17" s="23">
        <v>92509.29</v>
      </c>
    </row>
    <row r="18" spans="1:4" ht="32.25" customHeight="1">
      <c r="A18" s="25">
        <v>7</v>
      </c>
      <c r="B18" s="32" t="s">
        <v>10</v>
      </c>
      <c r="C18" s="23" t="s">
        <v>9</v>
      </c>
      <c r="D18" s="23">
        <f>144689.66+261140.39</f>
        <v>405830.05000000005</v>
      </c>
    </row>
    <row r="19" spans="1:4" ht="17.25" customHeight="1">
      <c r="A19" s="25">
        <v>8</v>
      </c>
      <c r="B19" s="14" t="s">
        <v>11</v>
      </c>
      <c r="C19" s="23" t="s">
        <v>9</v>
      </c>
      <c r="D19" s="23">
        <f>261140.39-D21</f>
        <v>211022.7</v>
      </c>
    </row>
    <row r="20" spans="1:4" ht="17.25" customHeight="1">
      <c r="A20" s="25">
        <v>9</v>
      </c>
      <c r="B20" s="14" t="s">
        <v>12</v>
      </c>
      <c r="C20" s="23" t="s">
        <v>9</v>
      </c>
      <c r="D20" s="23">
        <f>144689.66</f>
        <v>144689.66</v>
      </c>
    </row>
    <row r="21" spans="1:4" ht="17.25" customHeight="1">
      <c r="A21" s="25">
        <v>10</v>
      </c>
      <c r="B21" s="14" t="s">
        <v>13</v>
      </c>
      <c r="C21" s="23" t="s">
        <v>9</v>
      </c>
      <c r="D21" s="23">
        <f>50117.69</f>
        <v>50117.69</v>
      </c>
    </row>
    <row r="22" spans="1:4" ht="16.5" customHeight="1">
      <c r="A22" s="25">
        <v>11</v>
      </c>
      <c r="B22" s="32" t="s">
        <v>61</v>
      </c>
      <c r="C22" s="23" t="s">
        <v>9</v>
      </c>
      <c r="D22" s="23">
        <f>104605.14+261140.39</f>
        <v>365745.53</v>
      </c>
    </row>
    <row r="23" spans="1:4" ht="17.25" customHeight="1">
      <c r="A23" s="25">
        <v>12</v>
      </c>
      <c r="B23" s="31" t="s">
        <v>100</v>
      </c>
      <c r="C23" s="23" t="s">
        <v>9</v>
      </c>
      <c r="D23" s="23">
        <f>D22</f>
        <v>365745.53</v>
      </c>
    </row>
    <row r="24" spans="1:4" ht="17.25" customHeight="1">
      <c r="A24" s="25">
        <v>13</v>
      </c>
      <c r="B24" s="31" t="s">
        <v>101</v>
      </c>
      <c r="C24" s="23" t="s">
        <v>9</v>
      </c>
      <c r="D24" s="23">
        <v>0</v>
      </c>
    </row>
    <row r="25" spans="1:4" ht="17.25" customHeight="1">
      <c r="A25" s="25">
        <v>14</v>
      </c>
      <c r="B25" s="31" t="s">
        <v>62</v>
      </c>
      <c r="C25" s="23" t="s">
        <v>9</v>
      </c>
      <c r="D25" s="23">
        <v>0</v>
      </c>
    </row>
    <row r="26" spans="1:4" ht="32.25" customHeight="1">
      <c r="A26" s="25">
        <v>15</v>
      </c>
      <c r="B26" s="31" t="s">
        <v>63</v>
      </c>
      <c r="C26" s="23"/>
      <c r="D26" s="23">
        <v>0</v>
      </c>
    </row>
    <row r="27" spans="1:4" ht="17.25" customHeight="1">
      <c r="A27" s="25">
        <v>16</v>
      </c>
      <c r="B27" s="31" t="s">
        <v>64</v>
      </c>
      <c r="C27" s="23" t="s">
        <v>9</v>
      </c>
      <c r="D27" s="23">
        <v>0</v>
      </c>
    </row>
    <row r="28" spans="1:4" ht="17.25" customHeight="1">
      <c r="A28" s="25">
        <v>17</v>
      </c>
      <c r="B28" s="32" t="s">
        <v>14</v>
      </c>
      <c r="C28" s="23" t="s">
        <v>9</v>
      </c>
      <c r="D28" s="23">
        <f>D22+D16</f>
        <v>480776.17000000004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3" t="s">
        <v>9</v>
      </c>
      <c r="D30" s="23">
        <v>0</v>
      </c>
    </row>
    <row r="31" spans="1:4" ht="17.25" customHeight="1">
      <c r="A31" s="25">
        <v>20</v>
      </c>
      <c r="B31" s="31" t="s">
        <v>104</v>
      </c>
      <c r="C31" s="23" t="s">
        <v>9</v>
      </c>
      <c r="D31" s="23">
        <v>132593.81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3"/>
      <c r="D33" s="2" t="s">
        <v>43</v>
      </c>
    </row>
    <row r="34" spans="1:4" ht="33.75" customHeight="1">
      <c r="A34" s="25">
        <v>22</v>
      </c>
      <c r="B34" s="14" t="s">
        <v>16</v>
      </c>
      <c r="C34" s="23"/>
      <c r="D34" s="2" t="s">
        <v>39</v>
      </c>
    </row>
    <row r="35" spans="1:4" ht="17.25" customHeight="1">
      <c r="A35" s="25">
        <v>23</v>
      </c>
      <c r="B35" s="14" t="s">
        <v>17</v>
      </c>
      <c r="C35" s="23"/>
      <c r="D35" s="23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3" t="s">
        <v>20</v>
      </c>
      <c r="D37" s="23">
        <v>0</v>
      </c>
    </row>
    <row r="38" spans="1:4" ht="17.25" customHeight="1">
      <c r="A38" s="25">
        <v>25</v>
      </c>
      <c r="B38" s="4" t="s">
        <v>21</v>
      </c>
      <c r="C38" s="23" t="s">
        <v>20</v>
      </c>
      <c r="D38" s="23">
        <v>0</v>
      </c>
    </row>
    <row r="39" spans="1:4" ht="34.5" customHeight="1">
      <c r="A39" s="25">
        <v>26</v>
      </c>
      <c r="B39" s="36" t="s">
        <v>106</v>
      </c>
      <c r="C39" s="23" t="s">
        <v>20</v>
      </c>
      <c r="D39" s="23">
        <v>0</v>
      </c>
    </row>
    <row r="40" spans="1:4" ht="17.25" customHeight="1">
      <c r="A40" s="25">
        <v>27</v>
      </c>
      <c r="B40" s="4" t="s">
        <v>22</v>
      </c>
      <c r="C40" s="23" t="s">
        <v>9</v>
      </c>
      <c r="D40" s="23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23" t="s">
        <v>9</v>
      </c>
      <c r="D43" s="23">
        <v>0</v>
      </c>
    </row>
    <row r="44" spans="1:4" ht="18.75" customHeight="1">
      <c r="A44" s="25">
        <v>30</v>
      </c>
      <c r="B44" s="36" t="s">
        <v>99</v>
      </c>
      <c r="C44" s="23" t="s">
        <v>9</v>
      </c>
      <c r="D44" s="23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23" t="s">
        <v>9</v>
      </c>
      <c r="D46" s="23">
        <v>0</v>
      </c>
    </row>
    <row r="47" spans="1:4" ht="17.25" customHeight="1">
      <c r="A47" s="25">
        <v>33</v>
      </c>
      <c r="B47" s="36" t="s">
        <v>110</v>
      </c>
      <c r="C47" s="23" t="s">
        <v>9</v>
      </c>
      <c r="D47" s="23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3113.5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50915.83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45821.76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16315.67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50915.83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50915.83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3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3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3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84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23" t="s">
        <v>9</v>
      </c>
      <c r="D16" s="23">
        <v>0</v>
      </c>
    </row>
    <row r="17" spans="1:4" ht="18.75" customHeight="1">
      <c r="A17" s="25">
        <v>6</v>
      </c>
      <c r="B17" s="31" t="s">
        <v>99</v>
      </c>
      <c r="C17" s="23" t="s">
        <v>9</v>
      </c>
      <c r="D17" s="23">
        <v>134397.31</v>
      </c>
    </row>
    <row r="18" spans="1:4" ht="32.25" customHeight="1">
      <c r="A18" s="25">
        <v>7</v>
      </c>
      <c r="B18" s="32" t="s">
        <v>10</v>
      </c>
      <c r="C18" s="23" t="s">
        <v>9</v>
      </c>
      <c r="D18" s="23">
        <f>256632.47+545571.9</f>
        <v>802204.37</v>
      </c>
    </row>
    <row r="19" spans="1:4" ht="17.25" customHeight="1">
      <c r="A19" s="25">
        <v>8</v>
      </c>
      <c r="B19" s="14" t="s">
        <v>11</v>
      </c>
      <c r="C19" s="23" t="s">
        <v>9</v>
      </c>
      <c r="D19" s="23">
        <f>545571.9-D21</f>
        <v>454851.62</v>
      </c>
    </row>
    <row r="20" spans="1:4" ht="17.25" customHeight="1">
      <c r="A20" s="25">
        <v>9</v>
      </c>
      <c r="B20" s="14" t="s">
        <v>12</v>
      </c>
      <c r="C20" s="23" t="s">
        <v>9</v>
      </c>
      <c r="D20" s="23">
        <f>256632.47</f>
        <v>256632.47</v>
      </c>
    </row>
    <row r="21" spans="1:4" ht="17.25" customHeight="1">
      <c r="A21" s="25">
        <v>10</v>
      </c>
      <c r="B21" s="14" t="s">
        <v>13</v>
      </c>
      <c r="C21" s="23" t="s">
        <v>9</v>
      </c>
      <c r="D21" s="23">
        <f>90720.28</f>
        <v>90720.28</v>
      </c>
    </row>
    <row r="22" spans="1:4" ht="16.5" customHeight="1">
      <c r="A22" s="25">
        <v>11</v>
      </c>
      <c r="B22" s="32" t="s">
        <v>61</v>
      </c>
      <c r="C22" s="23" t="s">
        <v>9</v>
      </c>
      <c r="D22" s="23">
        <f>250545.85+545571.9</f>
        <v>796117.75</v>
      </c>
    </row>
    <row r="23" spans="1:4" ht="17.25" customHeight="1">
      <c r="A23" s="25">
        <v>12</v>
      </c>
      <c r="B23" s="31" t="s">
        <v>100</v>
      </c>
      <c r="C23" s="23" t="s">
        <v>9</v>
      </c>
      <c r="D23" s="23">
        <f>D22</f>
        <v>796117.75</v>
      </c>
    </row>
    <row r="24" spans="1:4" ht="17.25" customHeight="1">
      <c r="A24" s="25">
        <v>13</v>
      </c>
      <c r="B24" s="31" t="s">
        <v>101</v>
      </c>
      <c r="C24" s="23" t="s">
        <v>9</v>
      </c>
      <c r="D24" s="23">
        <v>0</v>
      </c>
    </row>
    <row r="25" spans="1:4" ht="17.25" customHeight="1">
      <c r="A25" s="25">
        <v>14</v>
      </c>
      <c r="B25" s="31" t="s">
        <v>62</v>
      </c>
      <c r="C25" s="23" t="s">
        <v>9</v>
      </c>
      <c r="D25" s="23">
        <v>0</v>
      </c>
    </row>
    <row r="26" spans="1:4" ht="32.25" customHeight="1">
      <c r="A26" s="25">
        <v>15</v>
      </c>
      <c r="B26" s="31" t="s">
        <v>63</v>
      </c>
      <c r="C26" s="23"/>
      <c r="D26" s="23">
        <v>0</v>
      </c>
    </row>
    <row r="27" spans="1:4" ht="17.25" customHeight="1">
      <c r="A27" s="25">
        <v>16</v>
      </c>
      <c r="B27" s="31" t="s">
        <v>64</v>
      </c>
      <c r="C27" s="23" t="s">
        <v>9</v>
      </c>
      <c r="D27" s="23">
        <v>0</v>
      </c>
    </row>
    <row r="28" spans="1:4" ht="17.25" customHeight="1">
      <c r="A28" s="25">
        <v>17</v>
      </c>
      <c r="B28" s="32" t="s">
        <v>14</v>
      </c>
      <c r="C28" s="23" t="s">
        <v>9</v>
      </c>
      <c r="D28" s="23">
        <f>D22</f>
        <v>796117.75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3" t="s">
        <v>9</v>
      </c>
      <c r="D30" s="23">
        <v>0</v>
      </c>
    </row>
    <row r="31" spans="1:4" ht="17.25" customHeight="1">
      <c r="A31" s="25">
        <v>20</v>
      </c>
      <c r="B31" s="31" t="s">
        <v>104</v>
      </c>
      <c r="C31" s="23" t="s">
        <v>9</v>
      </c>
      <c r="D31" s="23">
        <v>140483.93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3"/>
      <c r="D33" s="2" t="s">
        <v>43</v>
      </c>
    </row>
    <row r="34" spans="1:4" ht="33.75" customHeight="1">
      <c r="A34" s="25">
        <v>22</v>
      </c>
      <c r="B34" s="14" t="s">
        <v>16</v>
      </c>
      <c r="C34" s="23"/>
      <c r="D34" s="2" t="s">
        <v>39</v>
      </c>
    </row>
    <row r="35" spans="1:4" ht="17.25" customHeight="1">
      <c r="A35" s="25">
        <v>23</v>
      </c>
      <c r="B35" s="14" t="s">
        <v>17</v>
      </c>
      <c r="C35" s="23"/>
      <c r="D35" s="23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3" t="s">
        <v>20</v>
      </c>
      <c r="D37" s="23">
        <v>0</v>
      </c>
    </row>
    <row r="38" spans="1:4" ht="17.25" customHeight="1">
      <c r="A38" s="25">
        <v>25</v>
      </c>
      <c r="B38" s="4" t="s">
        <v>21</v>
      </c>
      <c r="C38" s="23" t="s">
        <v>20</v>
      </c>
      <c r="D38" s="23">
        <v>0</v>
      </c>
    </row>
    <row r="39" spans="1:4" ht="34.5" customHeight="1">
      <c r="A39" s="25">
        <v>26</v>
      </c>
      <c r="B39" s="36" t="s">
        <v>106</v>
      </c>
      <c r="C39" s="23" t="s">
        <v>20</v>
      </c>
      <c r="D39" s="23">
        <v>0</v>
      </c>
    </row>
    <row r="40" spans="1:4" ht="17.25" customHeight="1">
      <c r="A40" s="25">
        <v>27</v>
      </c>
      <c r="B40" s="4" t="s">
        <v>22</v>
      </c>
      <c r="C40" s="23" t="s">
        <v>9</v>
      </c>
      <c r="D40" s="23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23" t="s">
        <v>9</v>
      </c>
      <c r="D43" s="23">
        <v>0</v>
      </c>
    </row>
    <row r="44" spans="1:4" ht="18.75" customHeight="1">
      <c r="A44" s="25">
        <v>30</v>
      </c>
      <c r="B44" s="36" t="s">
        <v>99</v>
      </c>
      <c r="C44" s="23" t="s">
        <v>9</v>
      </c>
      <c r="D44" s="23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23" t="s">
        <v>9</v>
      </c>
      <c r="D46" s="23">
        <v>0</v>
      </c>
    </row>
    <row r="47" spans="1:4" ht="17.25" customHeight="1">
      <c r="A47" s="25">
        <v>33</v>
      </c>
      <c r="B47" s="36" t="s">
        <v>110</v>
      </c>
      <c r="C47" s="23" t="s">
        <v>9</v>
      </c>
      <c r="D47" s="23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5635.2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90936.61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90121.42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15931.23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90936.61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60936.61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3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3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3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83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22" t="s">
        <v>9</v>
      </c>
      <c r="D16" s="22">
        <v>182825.57</v>
      </c>
    </row>
    <row r="17" spans="1:4" ht="18.75" customHeight="1">
      <c r="A17" s="25">
        <v>6</v>
      </c>
      <c r="B17" s="31" t="s">
        <v>99</v>
      </c>
      <c r="C17" s="22" t="s">
        <v>9</v>
      </c>
      <c r="D17" s="22">
        <v>98963.94</v>
      </c>
    </row>
    <row r="18" spans="1:4" ht="32.25" customHeight="1">
      <c r="A18" s="25">
        <v>7</v>
      </c>
      <c r="B18" s="32" t="s">
        <v>10</v>
      </c>
      <c r="C18" s="22" t="s">
        <v>9</v>
      </c>
      <c r="D18" s="22">
        <f>19782.54+414476.3</f>
        <v>434258.83999999997</v>
      </c>
    </row>
    <row r="19" spans="1:4" ht="17.25" customHeight="1">
      <c r="A19" s="25">
        <v>8</v>
      </c>
      <c r="B19" s="14" t="s">
        <v>11</v>
      </c>
      <c r="C19" s="22" t="s">
        <v>9</v>
      </c>
      <c r="D19" s="22">
        <f>414476.3-D21</f>
        <v>345687.44</v>
      </c>
    </row>
    <row r="20" spans="1:4" ht="17.25" customHeight="1">
      <c r="A20" s="25">
        <v>9</v>
      </c>
      <c r="B20" s="14" t="s">
        <v>12</v>
      </c>
      <c r="C20" s="22" t="s">
        <v>9</v>
      </c>
      <c r="D20" s="22">
        <f>197824.54</f>
        <v>197824.54</v>
      </c>
    </row>
    <row r="21" spans="1:4" ht="17.25" customHeight="1">
      <c r="A21" s="25">
        <v>10</v>
      </c>
      <c r="B21" s="14" t="s">
        <v>13</v>
      </c>
      <c r="C21" s="22" t="s">
        <v>9</v>
      </c>
      <c r="D21" s="22">
        <f>68788.86</f>
        <v>68788.86</v>
      </c>
    </row>
    <row r="22" spans="1:4" ht="16.5" customHeight="1">
      <c r="A22" s="25">
        <v>11</v>
      </c>
      <c r="B22" s="32" t="s">
        <v>61</v>
      </c>
      <c r="C22" s="22" t="s">
        <v>9</v>
      </c>
      <c r="D22" s="22">
        <f>178678.64+414476.3</f>
        <v>593154.94</v>
      </c>
    </row>
    <row r="23" spans="1:4" ht="17.25" customHeight="1">
      <c r="A23" s="25">
        <v>12</v>
      </c>
      <c r="B23" s="31" t="s">
        <v>100</v>
      </c>
      <c r="C23" s="22" t="s">
        <v>9</v>
      </c>
      <c r="D23" s="22">
        <f>D22</f>
        <v>593154.94</v>
      </c>
    </row>
    <row r="24" spans="1:4" ht="17.25" customHeight="1">
      <c r="A24" s="25">
        <v>13</v>
      </c>
      <c r="B24" s="31" t="s">
        <v>101</v>
      </c>
      <c r="C24" s="22" t="s">
        <v>9</v>
      </c>
      <c r="D24" s="22">
        <v>0</v>
      </c>
    </row>
    <row r="25" spans="1:4" ht="17.25" customHeight="1">
      <c r="A25" s="25">
        <v>14</v>
      </c>
      <c r="B25" s="31" t="s">
        <v>62</v>
      </c>
      <c r="C25" s="22" t="s">
        <v>9</v>
      </c>
      <c r="D25" s="22">
        <v>0</v>
      </c>
    </row>
    <row r="26" spans="1:4" ht="32.25" customHeight="1">
      <c r="A26" s="25">
        <v>15</v>
      </c>
      <c r="B26" s="31" t="s">
        <v>63</v>
      </c>
      <c r="C26" s="22"/>
      <c r="D26" s="22">
        <v>0</v>
      </c>
    </row>
    <row r="27" spans="1:4" ht="17.25" customHeight="1">
      <c r="A27" s="25">
        <v>16</v>
      </c>
      <c r="B27" s="31" t="s">
        <v>64</v>
      </c>
      <c r="C27" s="22" t="s">
        <v>9</v>
      </c>
      <c r="D27" s="22">
        <v>0</v>
      </c>
    </row>
    <row r="28" spans="1:4" ht="17.25" customHeight="1">
      <c r="A28" s="25">
        <v>17</v>
      </c>
      <c r="B28" s="32" t="s">
        <v>14</v>
      </c>
      <c r="C28" s="22" t="s">
        <v>9</v>
      </c>
      <c r="D28" s="22">
        <f>D22+D16</f>
        <v>775980.51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2" t="s">
        <v>9</v>
      </c>
      <c r="D30" s="22">
        <v>339692.11</v>
      </c>
    </row>
    <row r="31" spans="1:4" ht="17.25" customHeight="1">
      <c r="A31" s="25">
        <v>20</v>
      </c>
      <c r="B31" s="31" t="s">
        <v>104</v>
      </c>
      <c r="C31" s="22" t="s">
        <v>9</v>
      </c>
      <c r="D31" s="22">
        <v>118109.84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2"/>
      <c r="D33" s="2" t="s">
        <v>43</v>
      </c>
    </row>
    <row r="34" spans="1:4" ht="33.75" customHeight="1">
      <c r="A34" s="25">
        <v>22</v>
      </c>
      <c r="B34" s="14" t="s">
        <v>16</v>
      </c>
      <c r="C34" s="22"/>
      <c r="D34" s="2" t="s">
        <v>39</v>
      </c>
    </row>
    <row r="35" spans="1:4" ht="17.25" customHeight="1">
      <c r="A35" s="25">
        <v>23</v>
      </c>
      <c r="B35" s="14" t="s">
        <v>17</v>
      </c>
      <c r="C35" s="22"/>
      <c r="D35" s="22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2" t="s">
        <v>20</v>
      </c>
      <c r="D37" s="22">
        <v>0</v>
      </c>
    </row>
    <row r="38" spans="1:4" ht="17.25" customHeight="1">
      <c r="A38" s="25">
        <v>25</v>
      </c>
      <c r="B38" s="4" t="s">
        <v>21</v>
      </c>
      <c r="C38" s="22" t="s">
        <v>20</v>
      </c>
      <c r="D38" s="22">
        <v>0</v>
      </c>
    </row>
    <row r="39" spans="1:4" ht="34.5" customHeight="1">
      <c r="A39" s="25">
        <v>26</v>
      </c>
      <c r="B39" s="36" t="s">
        <v>106</v>
      </c>
      <c r="C39" s="22" t="s">
        <v>20</v>
      </c>
      <c r="D39" s="22">
        <v>0</v>
      </c>
    </row>
    <row r="40" spans="1:4" ht="17.25" customHeight="1">
      <c r="A40" s="25">
        <v>27</v>
      </c>
      <c r="B40" s="4" t="s">
        <v>22</v>
      </c>
      <c r="C40" s="22" t="s">
        <v>9</v>
      </c>
      <c r="D40" s="22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22" t="s">
        <v>9</v>
      </c>
      <c r="D43" s="22">
        <v>0</v>
      </c>
    </row>
    <row r="44" spans="1:4" ht="18.75" customHeight="1">
      <c r="A44" s="25">
        <v>30</v>
      </c>
      <c r="B44" s="36" t="s">
        <v>99</v>
      </c>
      <c r="C44" s="22" t="s">
        <v>9</v>
      </c>
      <c r="D44" s="22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22" t="s">
        <v>9</v>
      </c>
      <c r="D46" s="22">
        <v>0</v>
      </c>
    </row>
    <row r="47" spans="1:4" ht="17.25" customHeight="1">
      <c r="A47" s="25">
        <v>33</v>
      </c>
      <c r="B47" s="36" t="s">
        <v>110</v>
      </c>
      <c r="C47" s="22" t="s">
        <v>9</v>
      </c>
      <c r="D47" s="22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4272.8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69986.48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67510.06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13395.49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69986.48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69986.48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2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2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2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82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22" t="s">
        <v>9</v>
      </c>
      <c r="D16" s="22">
        <v>3030.87</v>
      </c>
    </row>
    <row r="17" spans="1:4" ht="18.75" customHeight="1">
      <c r="A17" s="25">
        <v>6</v>
      </c>
      <c r="B17" s="31" t="s">
        <v>99</v>
      </c>
      <c r="C17" s="22" t="s">
        <v>9</v>
      </c>
      <c r="D17" s="22">
        <v>42370.32</v>
      </c>
    </row>
    <row r="18" spans="1:4" ht="32.25" customHeight="1">
      <c r="A18" s="25">
        <v>7</v>
      </c>
      <c r="B18" s="32" t="s">
        <v>10</v>
      </c>
      <c r="C18" s="22" t="s">
        <v>9</v>
      </c>
      <c r="D18" s="22">
        <f>97976.07+179505.89</f>
        <v>277481.96</v>
      </c>
    </row>
    <row r="19" spans="1:4" ht="17.25" customHeight="1">
      <c r="A19" s="25">
        <v>8</v>
      </c>
      <c r="B19" s="14" t="s">
        <v>11</v>
      </c>
      <c r="C19" s="22" t="s">
        <v>9</v>
      </c>
      <c r="D19" s="22">
        <f>179505.89-D21</f>
        <v>145251.53000000003</v>
      </c>
    </row>
    <row r="20" spans="1:4" ht="17.25" customHeight="1">
      <c r="A20" s="25">
        <v>9</v>
      </c>
      <c r="B20" s="14" t="s">
        <v>12</v>
      </c>
      <c r="C20" s="22" t="s">
        <v>9</v>
      </c>
      <c r="D20" s="22">
        <f>97976.07</f>
        <v>97976.07</v>
      </c>
    </row>
    <row r="21" spans="1:4" ht="17.25" customHeight="1">
      <c r="A21" s="25">
        <v>10</v>
      </c>
      <c r="B21" s="14" t="s">
        <v>13</v>
      </c>
      <c r="C21" s="22" t="s">
        <v>9</v>
      </c>
      <c r="D21" s="22">
        <f>34254.36</f>
        <v>34254.36</v>
      </c>
    </row>
    <row r="22" spans="1:4" ht="16.5" customHeight="1">
      <c r="A22" s="25">
        <v>11</v>
      </c>
      <c r="B22" s="32" t="s">
        <v>61</v>
      </c>
      <c r="C22" s="22" t="s">
        <v>9</v>
      </c>
      <c r="D22" s="22">
        <f>93881.52+179505.89</f>
        <v>273387.41000000003</v>
      </c>
    </row>
    <row r="23" spans="1:4" ht="17.25" customHeight="1">
      <c r="A23" s="25">
        <v>12</v>
      </c>
      <c r="B23" s="31" t="s">
        <v>100</v>
      </c>
      <c r="C23" s="22" t="s">
        <v>9</v>
      </c>
      <c r="D23" s="22">
        <f>D22</f>
        <v>273387.41000000003</v>
      </c>
    </row>
    <row r="24" spans="1:4" ht="17.25" customHeight="1">
      <c r="A24" s="25">
        <v>13</v>
      </c>
      <c r="B24" s="31" t="s">
        <v>101</v>
      </c>
      <c r="C24" s="22" t="s">
        <v>9</v>
      </c>
      <c r="D24" s="22">
        <v>0</v>
      </c>
    </row>
    <row r="25" spans="1:4" ht="17.25" customHeight="1">
      <c r="A25" s="25">
        <v>14</v>
      </c>
      <c r="B25" s="31" t="s">
        <v>62</v>
      </c>
      <c r="C25" s="22" t="s">
        <v>9</v>
      </c>
      <c r="D25" s="22">
        <v>0</v>
      </c>
    </row>
    <row r="26" spans="1:4" ht="32.25" customHeight="1">
      <c r="A26" s="25">
        <v>15</v>
      </c>
      <c r="B26" s="31" t="s">
        <v>63</v>
      </c>
      <c r="C26" s="22"/>
      <c r="D26" s="22">
        <v>0</v>
      </c>
    </row>
    <row r="27" spans="1:4" ht="17.25" customHeight="1">
      <c r="A27" s="25">
        <v>16</v>
      </c>
      <c r="B27" s="31" t="s">
        <v>64</v>
      </c>
      <c r="C27" s="22" t="s">
        <v>9</v>
      </c>
      <c r="D27" s="22">
        <v>0</v>
      </c>
    </row>
    <row r="28" spans="1:4" ht="17.25" customHeight="1">
      <c r="A28" s="25">
        <v>17</v>
      </c>
      <c r="B28" s="32" t="s">
        <v>14</v>
      </c>
      <c r="C28" s="22" t="s">
        <v>9</v>
      </c>
      <c r="D28" s="22">
        <f>D22+D16</f>
        <v>276418.28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2" t="s">
        <v>9</v>
      </c>
      <c r="D30" s="29">
        <v>3031</v>
      </c>
    </row>
    <row r="31" spans="1:4" ht="17.25" customHeight="1">
      <c r="A31" s="25">
        <v>20</v>
      </c>
      <c r="B31" s="31" t="s">
        <v>104</v>
      </c>
      <c r="C31" s="22" t="s">
        <v>9</v>
      </c>
      <c r="D31" s="22">
        <v>46464.87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2"/>
      <c r="D33" s="2" t="s">
        <v>43</v>
      </c>
    </row>
    <row r="34" spans="1:4" ht="33.75" customHeight="1">
      <c r="A34" s="25">
        <v>22</v>
      </c>
      <c r="B34" s="14" t="s">
        <v>16</v>
      </c>
      <c r="C34" s="22"/>
      <c r="D34" s="2" t="s">
        <v>39</v>
      </c>
    </row>
    <row r="35" spans="1:4" ht="17.25" customHeight="1">
      <c r="A35" s="25">
        <v>23</v>
      </c>
      <c r="B35" s="14" t="s">
        <v>17</v>
      </c>
      <c r="C35" s="22"/>
      <c r="D35" s="22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2" t="s">
        <v>20</v>
      </c>
      <c r="D37" s="22">
        <v>0</v>
      </c>
    </row>
    <row r="38" spans="1:4" ht="17.25" customHeight="1">
      <c r="A38" s="25">
        <v>25</v>
      </c>
      <c r="B38" s="4" t="s">
        <v>21</v>
      </c>
      <c r="C38" s="22" t="s">
        <v>20</v>
      </c>
      <c r="D38" s="22">
        <v>0</v>
      </c>
    </row>
    <row r="39" spans="1:4" ht="34.5" customHeight="1">
      <c r="A39" s="25">
        <v>26</v>
      </c>
      <c r="B39" s="36" t="s">
        <v>106</v>
      </c>
      <c r="C39" s="22" t="s">
        <v>20</v>
      </c>
      <c r="D39" s="22">
        <v>0</v>
      </c>
    </row>
    <row r="40" spans="1:4" ht="17.25" customHeight="1">
      <c r="A40" s="25">
        <v>27</v>
      </c>
      <c r="B40" s="4" t="s">
        <v>22</v>
      </c>
      <c r="C40" s="22" t="s">
        <v>9</v>
      </c>
      <c r="D40" s="22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22" t="s">
        <v>9</v>
      </c>
      <c r="D43" s="22">
        <v>0</v>
      </c>
    </row>
    <row r="44" spans="1:4" ht="18.75" customHeight="1">
      <c r="A44" s="25">
        <v>30</v>
      </c>
      <c r="B44" s="36" t="s">
        <v>99</v>
      </c>
      <c r="C44" s="22" t="s">
        <v>9</v>
      </c>
      <c r="D44" s="22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22" t="s">
        <v>9</v>
      </c>
      <c r="D46" s="22">
        <v>0</v>
      </c>
    </row>
    <row r="47" spans="1:4" ht="17.25" customHeight="1">
      <c r="A47" s="25">
        <v>33</v>
      </c>
      <c r="B47" s="36" t="s">
        <v>110</v>
      </c>
      <c r="C47" s="22" t="s">
        <v>9</v>
      </c>
      <c r="D47" s="22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2127.6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34850.4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34078.12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6017.84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34850.4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34850.4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2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2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2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81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5" t="s">
        <v>8</v>
      </c>
      <c r="C16" s="22" t="s">
        <v>9</v>
      </c>
      <c r="D16" s="22">
        <v>0</v>
      </c>
    </row>
    <row r="17" spans="1:4" ht="18.75" customHeight="1">
      <c r="A17" s="25">
        <v>6</v>
      </c>
      <c r="B17" s="31" t="s">
        <v>99</v>
      </c>
      <c r="C17" s="22" t="s">
        <v>9</v>
      </c>
      <c r="D17" s="22">
        <v>162956.47</v>
      </c>
    </row>
    <row r="18" spans="1:4" ht="32.25" customHeight="1">
      <c r="A18" s="25">
        <v>7</v>
      </c>
      <c r="B18" s="32" t="s">
        <v>10</v>
      </c>
      <c r="C18" s="22" t="s">
        <v>9</v>
      </c>
      <c r="D18" s="22">
        <f>214613.79+446826.83</f>
        <v>661440.62</v>
      </c>
    </row>
    <row r="19" spans="1:4" ht="17.25" customHeight="1">
      <c r="A19" s="25">
        <v>8</v>
      </c>
      <c r="B19" s="14" t="s">
        <v>11</v>
      </c>
      <c r="C19" s="22" t="s">
        <v>9</v>
      </c>
      <c r="D19" s="22">
        <f>446826.83-D21</f>
        <v>360163.75</v>
      </c>
    </row>
    <row r="20" spans="1:4" ht="17.25" customHeight="1">
      <c r="A20" s="25">
        <v>9</v>
      </c>
      <c r="B20" s="14" t="s">
        <v>12</v>
      </c>
      <c r="C20" s="22" t="s">
        <v>9</v>
      </c>
      <c r="D20" s="22">
        <f>214613.79</f>
        <v>214613.79</v>
      </c>
    </row>
    <row r="21" spans="1:4" ht="17.25" customHeight="1">
      <c r="A21" s="25">
        <v>10</v>
      </c>
      <c r="B21" s="14" t="s">
        <v>13</v>
      </c>
      <c r="C21" s="22" t="s">
        <v>9</v>
      </c>
      <c r="D21" s="22">
        <f>86663.08</f>
        <v>86663.08</v>
      </c>
    </row>
    <row r="22" spans="1:4" ht="16.5" customHeight="1">
      <c r="A22" s="25">
        <v>11</v>
      </c>
      <c r="B22" s="32" t="s">
        <v>61</v>
      </c>
      <c r="C22" s="22" t="s">
        <v>9</v>
      </c>
      <c r="D22" s="22">
        <f>183611.71+446826.83</f>
        <v>630438.54</v>
      </c>
    </row>
    <row r="23" spans="1:4" ht="17.25" customHeight="1">
      <c r="A23" s="25">
        <v>12</v>
      </c>
      <c r="B23" s="31" t="s">
        <v>100</v>
      </c>
      <c r="C23" s="22" t="s">
        <v>9</v>
      </c>
      <c r="D23" s="22">
        <f>D22</f>
        <v>630438.54</v>
      </c>
    </row>
    <row r="24" spans="1:4" ht="17.25" customHeight="1">
      <c r="A24" s="25">
        <v>13</v>
      </c>
      <c r="B24" s="31" t="s">
        <v>101</v>
      </c>
      <c r="C24" s="22" t="s">
        <v>9</v>
      </c>
      <c r="D24" s="22">
        <v>0</v>
      </c>
    </row>
    <row r="25" spans="1:4" ht="17.25" customHeight="1">
      <c r="A25" s="25">
        <v>14</v>
      </c>
      <c r="B25" s="31" t="s">
        <v>62</v>
      </c>
      <c r="C25" s="22" t="s">
        <v>9</v>
      </c>
      <c r="D25" s="22">
        <v>0</v>
      </c>
    </row>
    <row r="26" spans="1:4" ht="32.25" customHeight="1">
      <c r="A26" s="25">
        <v>15</v>
      </c>
      <c r="B26" s="31" t="s">
        <v>63</v>
      </c>
      <c r="C26" s="22"/>
      <c r="D26" s="22">
        <v>0</v>
      </c>
    </row>
    <row r="27" spans="1:4" ht="17.25" customHeight="1">
      <c r="A27" s="25">
        <v>16</v>
      </c>
      <c r="B27" s="31" t="s">
        <v>64</v>
      </c>
      <c r="C27" s="22" t="s">
        <v>9</v>
      </c>
      <c r="D27" s="22">
        <v>0</v>
      </c>
    </row>
    <row r="28" spans="1:4" ht="17.25" customHeight="1">
      <c r="A28" s="25">
        <v>17</v>
      </c>
      <c r="B28" s="32" t="s">
        <v>14</v>
      </c>
      <c r="C28" s="22" t="s">
        <v>9</v>
      </c>
      <c r="D28" s="22">
        <f>D22</f>
        <v>630438.54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22" t="s">
        <v>9</v>
      </c>
      <c r="D30" s="22">
        <v>26536.51</v>
      </c>
    </row>
    <row r="31" spans="1:4" ht="17.25" customHeight="1">
      <c r="A31" s="25">
        <v>20</v>
      </c>
      <c r="B31" s="31" t="s">
        <v>104</v>
      </c>
      <c r="C31" s="22" t="s">
        <v>9</v>
      </c>
      <c r="D31" s="22">
        <v>193958.55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22"/>
      <c r="D33" s="2" t="s">
        <v>43</v>
      </c>
    </row>
    <row r="34" spans="1:4" ht="33.75" customHeight="1">
      <c r="A34" s="25">
        <v>22</v>
      </c>
      <c r="B34" s="14" t="s">
        <v>16</v>
      </c>
      <c r="C34" s="22"/>
      <c r="D34" s="2" t="s">
        <v>39</v>
      </c>
    </row>
    <row r="35" spans="1:4" ht="17.25" customHeight="1">
      <c r="A35" s="25">
        <v>23</v>
      </c>
      <c r="B35" s="14" t="s">
        <v>17</v>
      </c>
      <c r="C35" s="22"/>
      <c r="D35" s="22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22" t="s">
        <v>20</v>
      </c>
      <c r="D37" s="22">
        <v>0</v>
      </c>
    </row>
    <row r="38" spans="1:4" ht="17.25" customHeight="1">
      <c r="A38" s="25">
        <v>25</v>
      </c>
      <c r="B38" s="4" t="s">
        <v>21</v>
      </c>
      <c r="C38" s="22" t="s">
        <v>20</v>
      </c>
      <c r="D38" s="22">
        <v>0</v>
      </c>
    </row>
    <row r="39" spans="1:4" ht="34.5" customHeight="1">
      <c r="A39" s="25">
        <v>26</v>
      </c>
      <c r="B39" s="36" t="s">
        <v>106</v>
      </c>
      <c r="C39" s="22" t="s">
        <v>20</v>
      </c>
      <c r="D39" s="22">
        <v>0</v>
      </c>
    </row>
    <row r="40" spans="1:4" ht="17.25" customHeight="1">
      <c r="A40" s="25">
        <v>27</v>
      </c>
      <c r="B40" s="4" t="s">
        <v>22</v>
      </c>
      <c r="C40" s="22" t="s">
        <v>9</v>
      </c>
      <c r="D40" s="22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22" t="s">
        <v>9</v>
      </c>
      <c r="D43" s="22">
        <v>0</v>
      </c>
    </row>
    <row r="44" spans="1:4" ht="18.75" customHeight="1">
      <c r="A44" s="25">
        <v>30</v>
      </c>
      <c r="B44" s="36" t="s">
        <v>99</v>
      </c>
      <c r="C44" s="22" t="s">
        <v>9</v>
      </c>
      <c r="D44" s="22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22" t="s">
        <v>9</v>
      </c>
      <c r="D46" s="22">
        <v>0</v>
      </c>
    </row>
    <row r="47" spans="1:4" ht="17.25" customHeight="1">
      <c r="A47" s="25">
        <v>33</v>
      </c>
      <c r="B47" s="36" t="s">
        <v>110</v>
      </c>
      <c r="C47" s="22" t="s">
        <v>9</v>
      </c>
      <c r="D47" s="22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5382.8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88170.98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85328.24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25699.27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88170.98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88170.98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22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2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2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80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s="44" customFormat="1" ht="32.25" customHeight="1">
      <c r="A15" s="46"/>
      <c r="B15" s="47" t="s">
        <v>98</v>
      </c>
      <c r="C15" s="47" t="s">
        <v>9</v>
      </c>
      <c r="D15" s="45">
        <v>0</v>
      </c>
    </row>
    <row r="16" spans="1:4" ht="28.5" customHeight="1">
      <c r="A16" s="25">
        <v>4</v>
      </c>
      <c r="B16" s="36" t="s">
        <v>8</v>
      </c>
      <c r="C16" s="22" t="s">
        <v>9</v>
      </c>
      <c r="D16" s="22">
        <v>0</v>
      </c>
    </row>
    <row r="17" spans="1:4" ht="18.75" customHeight="1">
      <c r="A17" s="25">
        <v>6</v>
      </c>
      <c r="B17" s="31" t="s">
        <v>99</v>
      </c>
      <c r="C17" s="22" t="s">
        <v>9</v>
      </c>
      <c r="D17" s="22">
        <v>308054.77</v>
      </c>
    </row>
    <row r="18" spans="1:4" ht="32.25" customHeight="1">
      <c r="A18" s="25">
        <v>7</v>
      </c>
      <c r="B18" s="18" t="s">
        <v>10</v>
      </c>
      <c r="C18" s="22" t="s">
        <v>9</v>
      </c>
      <c r="D18" s="22">
        <f>997998.61</f>
        <v>997998.61</v>
      </c>
    </row>
    <row r="19" spans="1:4" ht="17.25" customHeight="1">
      <c r="A19" s="25">
        <v>8</v>
      </c>
      <c r="B19" s="14" t="s">
        <v>11</v>
      </c>
      <c r="C19" s="22" t="s">
        <v>9</v>
      </c>
      <c r="D19" s="22">
        <f>997998.61-D21</f>
        <v>845443.06</v>
      </c>
    </row>
    <row r="20" spans="1:4" ht="17.25" customHeight="1">
      <c r="A20" s="25">
        <v>9</v>
      </c>
      <c r="B20" s="14" t="s">
        <v>12</v>
      </c>
      <c r="C20" s="22" t="s">
        <v>9</v>
      </c>
      <c r="D20" s="22">
        <v>0</v>
      </c>
    </row>
    <row r="21" spans="1:4" ht="17.25" customHeight="1">
      <c r="A21" s="25">
        <v>10</v>
      </c>
      <c r="B21" s="14" t="s">
        <v>13</v>
      </c>
      <c r="C21" s="22" t="s">
        <v>9</v>
      </c>
      <c r="D21" s="22">
        <v>152555.55</v>
      </c>
    </row>
    <row r="22" spans="1:4" ht="16.5" customHeight="1">
      <c r="A22" s="25">
        <v>11</v>
      </c>
      <c r="B22" s="18" t="s">
        <v>61</v>
      </c>
      <c r="C22" s="22" t="s">
        <v>9</v>
      </c>
      <c r="D22" s="22">
        <f>864044.98</f>
        <v>864044.98</v>
      </c>
    </row>
    <row r="23" spans="1:4" ht="17.25" customHeight="1">
      <c r="A23" s="25">
        <v>12</v>
      </c>
      <c r="B23" s="31" t="s">
        <v>100</v>
      </c>
      <c r="C23" s="22" t="s">
        <v>9</v>
      </c>
      <c r="D23" s="22">
        <f>D22</f>
        <v>864044.98</v>
      </c>
    </row>
    <row r="24" spans="1:4" ht="17.25" customHeight="1">
      <c r="A24" s="25">
        <v>13</v>
      </c>
      <c r="B24" s="31" t="s">
        <v>101</v>
      </c>
      <c r="C24" s="22" t="s">
        <v>9</v>
      </c>
      <c r="D24" s="22">
        <v>0</v>
      </c>
    </row>
    <row r="25" spans="1:4" ht="17.25" customHeight="1">
      <c r="A25" s="25">
        <v>14</v>
      </c>
      <c r="B25" s="14" t="s">
        <v>62</v>
      </c>
      <c r="C25" s="22" t="s">
        <v>9</v>
      </c>
      <c r="D25" s="22">
        <v>0</v>
      </c>
    </row>
    <row r="26" spans="1:4" ht="32.25" customHeight="1">
      <c r="A26" s="25">
        <v>15</v>
      </c>
      <c r="B26" s="14" t="s">
        <v>63</v>
      </c>
      <c r="C26" s="22"/>
      <c r="D26" s="22">
        <v>0</v>
      </c>
    </row>
    <row r="27" spans="1:4" ht="17.25" customHeight="1">
      <c r="A27" s="25">
        <v>16</v>
      </c>
      <c r="B27" s="14" t="s">
        <v>64</v>
      </c>
      <c r="C27" s="22" t="s">
        <v>9</v>
      </c>
      <c r="D27" s="22">
        <v>0</v>
      </c>
    </row>
    <row r="28" spans="1:4" ht="17.25" customHeight="1">
      <c r="A28" s="25">
        <v>17</v>
      </c>
      <c r="B28" s="18" t="s">
        <v>14</v>
      </c>
      <c r="C28" s="22" t="s">
        <v>9</v>
      </c>
      <c r="D28" s="22">
        <f>D22</f>
        <v>864044.98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18" t="s">
        <v>15</v>
      </c>
      <c r="C30" s="22" t="s">
        <v>9</v>
      </c>
      <c r="D30" s="22">
        <v>0</v>
      </c>
    </row>
    <row r="31" spans="1:4" ht="17.25" customHeight="1">
      <c r="A31" s="25">
        <v>20</v>
      </c>
      <c r="B31" s="31" t="s">
        <v>104</v>
      </c>
      <c r="C31" s="22" t="s">
        <v>9</v>
      </c>
      <c r="D31" s="22">
        <v>442008.4</v>
      </c>
    </row>
    <row r="32" spans="1:4" ht="37.5" customHeight="1">
      <c r="A32" s="67" t="s">
        <v>105</v>
      </c>
      <c r="B32" s="82"/>
      <c r="C32" s="82"/>
      <c r="D32" s="83"/>
    </row>
    <row r="33" spans="1:4" ht="27.75" customHeight="1">
      <c r="A33" s="25">
        <v>21</v>
      </c>
      <c r="B33" s="14" t="s">
        <v>65</v>
      </c>
      <c r="C33" s="22"/>
      <c r="D33" s="2" t="s">
        <v>43</v>
      </c>
    </row>
    <row r="34" spans="1:4" ht="33.75" customHeight="1">
      <c r="A34" s="25">
        <v>22</v>
      </c>
      <c r="B34" s="14" t="s">
        <v>16</v>
      </c>
      <c r="C34" s="22"/>
      <c r="D34" s="2" t="s">
        <v>39</v>
      </c>
    </row>
    <row r="35" spans="1:4" ht="17.25" customHeight="1">
      <c r="A35" s="25">
        <v>23</v>
      </c>
      <c r="B35" s="14" t="s">
        <v>17</v>
      </c>
      <c r="C35" s="22"/>
      <c r="D35" s="22" t="s">
        <v>41</v>
      </c>
    </row>
    <row r="36" spans="1:4" ht="19.5" customHeight="1">
      <c r="A36" s="81" t="s">
        <v>18</v>
      </c>
      <c r="B36" s="76"/>
      <c r="C36" s="76"/>
      <c r="D36" s="77"/>
    </row>
    <row r="37" spans="1:4" ht="17.25" customHeight="1">
      <c r="A37" s="25">
        <v>24</v>
      </c>
      <c r="B37" s="4" t="s">
        <v>19</v>
      </c>
      <c r="C37" s="22" t="s">
        <v>20</v>
      </c>
      <c r="D37" s="22">
        <v>0</v>
      </c>
    </row>
    <row r="38" spans="1:4" ht="17.25" customHeight="1">
      <c r="A38" s="25">
        <v>25</v>
      </c>
      <c r="B38" s="4" t="s">
        <v>21</v>
      </c>
      <c r="C38" s="22" t="s">
        <v>20</v>
      </c>
      <c r="D38" s="22">
        <v>0</v>
      </c>
    </row>
    <row r="39" spans="1:4" ht="34.5" customHeight="1">
      <c r="A39" s="25">
        <v>26</v>
      </c>
      <c r="B39" s="36" t="s">
        <v>106</v>
      </c>
      <c r="C39" s="22" t="s">
        <v>20</v>
      </c>
      <c r="D39" s="22">
        <v>0</v>
      </c>
    </row>
    <row r="40" spans="1:4" ht="17.25" customHeight="1">
      <c r="A40" s="25">
        <v>27</v>
      </c>
      <c r="B40" s="4" t="s">
        <v>22</v>
      </c>
      <c r="C40" s="22" t="s">
        <v>9</v>
      </c>
      <c r="D40" s="22">
        <v>0</v>
      </c>
    </row>
    <row r="41" spans="1:4" ht="17.25" customHeight="1">
      <c r="A41" s="75" t="s">
        <v>23</v>
      </c>
      <c r="B41" s="75"/>
      <c r="C41" s="75"/>
      <c r="D41" s="75"/>
    </row>
    <row r="42" spans="1:4" ht="17.25" customHeight="1">
      <c r="A42" s="33">
        <v>28</v>
      </c>
      <c r="B42" s="43" t="s">
        <v>107</v>
      </c>
      <c r="C42" s="41" t="s">
        <v>9</v>
      </c>
      <c r="D42" s="41">
        <v>0</v>
      </c>
    </row>
    <row r="43" spans="1:4" ht="18" customHeight="1">
      <c r="A43" s="25">
        <v>29</v>
      </c>
      <c r="B43" s="36" t="s">
        <v>108</v>
      </c>
      <c r="C43" s="22" t="s">
        <v>9</v>
      </c>
      <c r="D43" s="22">
        <v>0</v>
      </c>
    </row>
    <row r="44" spans="1:4" ht="18.75" customHeight="1">
      <c r="A44" s="25">
        <v>30</v>
      </c>
      <c r="B44" s="36" t="s">
        <v>99</v>
      </c>
      <c r="C44" s="22" t="s">
        <v>9</v>
      </c>
      <c r="D44" s="22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22" t="s">
        <v>9</v>
      </c>
      <c r="D46" s="22">
        <v>0</v>
      </c>
    </row>
    <row r="47" spans="1:4" ht="17.25" customHeight="1">
      <c r="A47" s="25">
        <v>33</v>
      </c>
      <c r="B47" s="36" t="s">
        <v>110</v>
      </c>
      <c r="C47" s="22" t="s">
        <v>9</v>
      </c>
      <c r="D47" s="22">
        <v>0</v>
      </c>
    </row>
    <row r="48" spans="1:4" ht="17.25" customHeight="1">
      <c r="A48" s="58" t="s">
        <v>111</v>
      </c>
      <c r="B48" s="76"/>
      <c r="C48" s="76"/>
      <c r="D48" s="77"/>
    </row>
    <row r="49" spans="1:4" s="44" customFormat="1" ht="33" customHeight="1">
      <c r="A49" s="48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8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8">
        <v>39</v>
      </c>
      <c r="B51" s="46" t="s">
        <v>117</v>
      </c>
      <c r="C51" s="45" t="s">
        <v>118</v>
      </c>
      <c r="D51" s="48">
        <v>9615.9</v>
      </c>
    </row>
    <row r="52" spans="1:4" s="44" customFormat="1" ht="17.25" customHeight="1">
      <c r="A52" s="48">
        <v>40</v>
      </c>
      <c r="B52" s="46" t="s">
        <v>119</v>
      </c>
      <c r="C52" s="45" t="s">
        <v>9</v>
      </c>
      <c r="D52" s="48">
        <v>155259.74</v>
      </c>
    </row>
    <row r="53" spans="1:4" s="44" customFormat="1" ht="17.25" customHeight="1">
      <c r="A53" s="48">
        <v>41</v>
      </c>
      <c r="B53" s="46" t="s">
        <v>120</v>
      </c>
      <c r="C53" s="45" t="s">
        <v>9</v>
      </c>
      <c r="D53" s="48">
        <v>143642.1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8">
        <v>48591.36</v>
      </c>
    </row>
    <row r="55" spans="1:4" s="44" customFormat="1" ht="35.25" customHeight="1">
      <c r="A55" s="48">
        <v>43</v>
      </c>
      <c r="B55" s="46" t="s">
        <v>121</v>
      </c>
      <c r="C55" s="45" t="s">
        <v>9</v>
      </c>
      <c r="D55" s="48">
        <v>155259.74</v>
      </c>
    </row>
    <row r="56" spans="1:4" s="44" customFormat="1" ht="35.25" customHeight="1">
      <c r="A56" s="48">
        <v>44</v>
      </c>
      <c r="B56" s="46" t="s">
        <v>122</v>
      </c>
      <c r="C56" s="45" t="s">
        <v>9</v>
      </c>
      <c r="D56" s="48">
        <v>155259.74</v>
      </c>
    </row>
    <row r="57" spans="1:4" s="44" customFormat="1" ht="34.5" customHeight="1">
      <c r="A57" s="52">
        <v>45</v>
      </c>
      <c r="B57" s="50" t="s">
        <v>123</v>
      </c>
      <c r="C57" s="49" t="s">
        <v>9</v>
      </c>
      <c r="D57" s="52">
        <v>0</v>
      </c>
    </row>
    <row r="58" spans="1:4" s="53" customFormat="1" ht="35.25" customHeight="1">
      <c r="A58" s="48">
        <v>46</v>
      </c>
      <c r="B58" s="46" t="s">
        <v>124</v>
      </c>
      <c r="C58" s="45" t="s">
        <v>9</v>
      </c>
      <c r="D58" s="48">
        <v>0</v>
      </c>
    </row>
    <row r="59" spans="1:4" s="53" customFormat="1" ht="17.25" customHeight="1">
      <c r="A59" s="70" t="s">
        <v>125</v>
      </c>
      <c r="B59" s="84"/>
      <c r="C59" s="84"/>
      <c r="D59" s="84"/>
    </row>
    <row r="60" spans="1:4" s="53" customFormat="1" ht="17.25" customHeight="1">
      <c r="A60" s="48">
        <v>47</v>
      </c>
      <c r="B60" s="46" t="s">
        <v>19</v>
      </c>
      <c r="C60" s="45" t="s">
        <v>20</v>
      </c>
      <c r="D60" s="48">
        <v>0</v>
      </c>
    </row>
    <row r="61" spans="1:4" s="53" customFormat="1" ht="17.25" customHeight="1">
      <c r="A61" s="48">
        <v>48</v>
      </c>
      <c r="B61" s="46" t="s">
        <v>21</v>
      </c>
      <c r="C61" s="45" t="s">
        <v>20</v>
      </c>
      <c r="D61" s="48">
        <v>0</v>
      </c>
    </row>
    <row r="62" spans="1:4" s="53" customFormat="1" ht="35.25" customHeight="1">
      <c r="A62" s="48">
        <v>49</v>
      </c>
      <c r="B62" s="46" t="s">
        <v>106</v>
      </c>
      <c r="C62" s="45" t="s">
        <v>20</v>
      </c>
      <c r="D62" s="48">
        <v>0</v>
      </c>
    </row>
    <row r="63" spans="1:4" s="53" customFormat="1" ht="17.25" customHeight="1">
      <c r="A63" s="48">
        <v>50</v>
      </c>
      <c r="B63" s="46" t="s">
        <v>22</v>
      </c>
      <c r="C63" s="45" t="s">
        <v>9</v>
      </c>
      <c r="D63" s="48">
        <v>0</v>
      </c>
    </row>
    <row r="64" spans="1:4" ht="30.75" customHeight="1">
      <c r="A64" s="78" t="s">
        <v>25</v>
      </c>
      <c r="B64" s="79"/>
      <c r="C64" s="79"/>
      <c r="D64" s="80"/>
    </row>
    <row r="65" spans="1:4" ht="17.25" customHeight="1">
      <c r="A65" s="6">
        <v>34</v>
      </c>
      <c r="B65" s="4" t="s">
        <v>26</v>
      </c>
      <c r="C65" s="6" t="s">
        <v>20</v>
      </c>
      <c r="D65" s="22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22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22">
        <v>0</v>
      </c>
    </row>
  </sheetData>
  <sheetProtection/>
  <mergeCells count="9">
    <mergeCell ref="A41:D41"/>
    <mergeCell ref="A48:D48"/>
    <mergeCell ref="A64:D64"/>
    <mergeCell ref="A8:D8"/>
    <mergeCell ref="A9:D9"/>
    <mergeCell ref="A14:D14"/>
    <mergeCell ref="A36:D36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workbookViewId="0" topLeftCell="A26">
      <selection activeCell="A8" sqref="A8:IV8"/>
    </sheetView>
  </sheetViews>
  <sheetFormatPr defaultColWidth="9.140625" defaultRowHeight="15"/>
  <cols>
    <col min="1" max="1" width="4.140625" style="38" customWidth="1"/>
    <col min="2" max="2" width="47.00390625" style="15" customWidth="1"/>
    <col min="3" max="3" width="9.140625" style="54" customWidth="1"/>
    <col min="4" max="4" width="23.57421875" style="54" customWidth="1"/>
  </cols>
  <sheetData>
    <row r="1" ht="15">
      <c r="C1" s="54" t="s">
        <v>31</v>
      </c>
    </row>
    <row r="2" ht="15">
      <c r="C2" s="54" t="s">
        <v>32</v>
      </c>
    </row>
    <row r="3" ht="15">
      <c r="C3" s="54" t="s">
        <v>33</v>
      </c>
    </row>
    <row r="4" ht="15">
      <c r="C4" s="54" t="s">
        <v>34</v>
      </c>
    </row>
    <row r="5" ht="15">
      <c r="C5" s="54" t="s">
        <v>35</v>
      </c>
    </row>
    <row r="6" ht="15">
      <c r="C6" s="54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60</v>
      </c>
      <c r="B9" s="65"/>
      <c r="C9" s="65"/>
      <c r="D9" s="65"/>
    </row>
    <row r="10" spans="1:4" s="13" customFormat="1" ht="30">
      <c r="A10" s="9" t="s">
        <v>0</v>
      </c>
      <c r="B10" s="16" t="s">
        <v>1</v>
      </c>
      <c r="C10" s="33" t="s">
        <v>2</v>
      </c>
      <c r="D10" s="33" t="s">
        <v>3</v>
      </c>
    </row>
    <row r="11" spans="1:4" ht="18.75" customHeight="1">
      <c r="A11" s="25">
        <v>1</v>
      </c>
      <c r="B11" s="17" t="s">
        <v>4</v>
      </c>
      <c r="C11" s="25"/>
      <c r="D11" s="26">
        <v>42744</v>
      </c>
    </row>
    <row r="12" spans="1:4" ht="18" customHeight="1">
      <c r="A12" s="25">
        <v>2</v>
      </c>
      <c r="B12" s="17" t="s">
        <v>5</v>
      </c>
      <c r="C12" s="25"/>
      <c r="D12" s="26">
        <v>42370</v>
      </c>
    </row>
    <row r="13" spans="1:4" ht="15.75" customHeight="1">
      <c r="A13" s="25">
        <v>3</v>
      </c>
      <c r="B13" s="17" t="s">
        <v>6</v>
      </c>
      <c r="C13" s="25"/>
      <c r="D13" s="26">
        <v>42735</v>
      </c>
    </row>
    <row r="14" spans="1:4" ht="33.75" customHeight="1">
      <c r="A14" s="66" t="s">
        <v>7</v>
      </c>
      <c r="B14" s="66"/>
      <c r="C14" s="66"/>
      <c r="D14" s="66"/>
    </row>
    <row r="15" spans="1:4" s="44" customFormat="1" ht="33.75" customHeight="1">
      <c r="A15" s="47"/>
      <c r="B15" s="47" t="s">
        <v>98</v>
      </c>
      <c r="C15" s="48" t="s">
        <v>9</v>
      </c>
      <c r="D15" s="48">
        <v>0</v>
      </c>
    </row>
    <row r="16" spans="1:4" ht="30.75" customHeight="1">
      <c r="A16" s="25">
        <v>4</v>
      </c>
      <c r="B16" s="31" t="s">
        <v>8</v>
      </c>
      <c r="C16" s="25" t="s">
        <v>9</v>
      </c>
      <c r="D16" s="25">
        <v>21013.17</v>
      </c>
    </row>
    <row r="17" spans="1:4" ht="18.75" customHeight="1">
      <c r="A17" s="25">
        <v>6</v>
      </c>
      <c r="B17" s="31" t="s">
        <v>99</v>
      </c>
      <c r="C17" s="25" t="s">
        <v>9</v>
      </c>
      <c r="D17" s="25">
        <v>215036.02</v>
      </c>
    </row>
    <row r="18" spans="1:4" ht="28.5" customHeight="1">
      <c r="A18" s="25">
        <v>7</v>
      </c>
      <c r="B18" s="18" t="s">
        <v>10</v>
      </c>
      <c r="C18" s="25" t="s">
        <v>9</v>
      </c>
      <c r="D18" s="25">
        <v>627473.89</v>
      </c>
    </row>
    <row r="19" spans="1:4" ht="15">
      <c r="A19" s="25">
        <v>8</v>
      </c>
      <c r="B19" s="14" t="s">
        <v>11</v>
      </c>
      <c r="C19" s="25" t="s">
        <v>9</v>
      </c>
      <c r="D19" s="25">
        <f>627473.89-D21</f>
        <v>531886.5800000001</v>
      </c>
    </row>
    <row r="20" spans="1:4" ht="15">
      <c r="A20" s="25">
        <v>9</v>
      </c>
      <c r="B20" s="14" t="s">
        <v>12</v>
      </c>
      <c r="C20" s="25" t="s">
        <v>9</v>
      </c>
      <c r="D20" s="25">
        <v>0</v>
      </c>
    </row>
    <row r="21" spans="1:4" ht="15">
      <c r="A21" s="25">
        <v>10</v>
      </c>
      <c r="B21" s="14" t="s">
        <v>13</v>
      </c>
      <c r="C21" s="25" t="s">
        <v>9</v>
      </c>
      <c r="D21" s="25">
        <f>95587.31</f>
        <v>95587.31</v>
      </c>
    </row>
    <row r="22" spans="1:4" ht="15">
      <c r="A22" s="25">
        <v>11</v>
      </c>
      <c r="B22" s="18" t="s">
        <v>61</v>
      </c>
      <c r="C22" s="25" t="s">
        <v>9</v>
      </c>
      <c r="D22" s="25">
        <v>571440.86</v>
      </c>
    </row>
    <row r="23" spans="1:4" ht="15">
      <c r="A23" s="25">
        <v>12</v>
      </c>
      <c r="B23" s="31" t="s">
        <v>100</v>
      </c>
      <c r="C23" s="25" t="s">
        <v>9</v>
      </c>
      <c r="D23" s="25">
        <v>571440.86</v>
      </c>
    </row>
    <row r="24" spans="1:4" ht="15">
      <c r="A24" s="25">
        <v>13</v>
      </c>
      <c r="B24" s="31" t="s">
        <v>101</v>
      </c>
      <c r="C24" s="25" t="s">
        <v>9</v>
      </c>
      <c r="D24" s="25">
        <v>0</v>
      </c>
    </row>
    <row r="25" spans="1:4" ht="15">
      <c r="A25" s="25">
        <v>14</v>
      </c>
      <c r="B25" s="14" t="s">
        <v>62</v>
      </c>
      <c r="C25" s="25" t="s">
        <v>9</v>
      </c>
      <c r="D25" s="25">
        <v>0</v>
      </c>
    </row>
    <row r="26" spans="1:4" ht="30">
      <c r="A26" s="25">
        <v>15</v>
      </c>
      <c r="B26" s="14" t="s">
        <v>63</v>
      </c>
      <c r="C26" s="25"/>
      <c r="D26" s="25">
        <v>0</v>
      </c>
    </row>
    <row r="27" spans="1:4" ht="15">
      <c r="A27" s="25">
        <v>16</v>
      </c>
      <c r="B27" s="14" t="s">
        <v>64</v>
      </c>
      <c r="C27" s="25" t="s">
        <v>9</v>
      </c>
      <c r="D27" s="25">
        <v>0</v>
      </c>
    </row>
    <row r="28" spans="1:4" ht="15">
      <c r="A28" s="25">
        <v>17</v>
      </c>
      <c r="B28" s="18" t="s">
        <v>14</v>
      </c>
      <c r="C28" s="25" t="s">
        <v>9</v>
      </c>
      <c r="D28" s="25">
        <f>D22+D16</f>
        <v>592454.03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0">
      <c r="A30" s="25">
        <v>18</v>
      </c>
      <c r="B30" s="18" t="s">
        <v>15</v>
      </c>
      <c r="C30" s="25" t="s">
        <v>9</v>
      </c>
      <c r="D30" s="25">
        <v>8901.47</v>
      </c>
    </row>
    <row r="31" spans="1:4" ht="30">
      <c r="A31" s="25">
        <v>20</v>
      </c>
      <c r="B31" s="31" t="s">
        <v>104</v>
      </c>
      <c r="C31" s="25" t="s">
        <v>9</v>
      </c>
      <c r="D31" s="25">
        <v>271069.05</v>
      </c>
    </row>
    <row r="32" spans="1:4" ht="47.25" customHeight="1">
      <c r="A32" s="85" t="s">
        <v>105</v>
      </c>
      <c r="B32" s="86"/>
      <c r="C32" s="86"/>
      <c r="D32" s="87"/>
    </row>
    <row r="33" spans="1:4" ht="30">
      <c r="A33" s="25">
        <v>21</v>
      </c>
      <c r="B33" s="14" t="s">
        <v>65</v>
      </c>
      <c r="C33" s="25"/>
      <c r="D33" s="2" t="s">
        <v>43</v>
      </c>
    </row>
    <row r="34" spans="1:4" ht="45">
      <c r="A34" s="25">
        <v>22</v>
      </c>
      <c r="B34" s="14" t="s">
        <v>16</v>
      </c>
      <c r="C34" s="25"/>
      <c r="D34" s="2" t="s">
        <v>39</v>
      </c>
    </row>
    <row r="35" spans="1:4" ht="15">
      <c r="A35" s="25">
        <v>23</v>
      </c>
      <c r="B35" s="14" t="s">
        <v>17</v>
      </c>
      <c r="C35" s="25"/>
      <c r="D35" s="25" t="s">
        <v>41</v>
      </c>
    </row>
    <row r="36" spans="1:4" ht="31.5" customHeight="1">
      <c r="A36" s="66" t="s">
        <v>18</v>
      </c>
      <c r="B36" s="66"/>
      <c r="C36" s="66"/>
      <c r="D36" s="66"/>
    </row>
    <row r="37" spans="1:4" ht="15">
      <c r="A37" s="25">
        <v>24</v>
      </c>
      <c r="B37" s="14" t="s">
        <v>19</v>
      </c>
      <c r="C37" s="25" t="s">
        <v>20</v>
      </c>
      <c r="D37" s="25">
        <v>0</v>
      </c>
    </row>
    <row r="38" spans="1:4" ht="15">
      <c r="A38" s="25">
        <v>25</v>
      </c>
      <c r="B38" s="14" t="s">
        <v>21</v>
      </c>
      <c r="C38" s="25" t="s">
        <v>20</v>
      </c>
      <c r="D38" s="25">
        <v>0</v>
      </c>
    </row>
    <row r="39" spans="1:4" ht="34.5" customHeight="1">
      <c r="A39" s="25">
        <v>26</v>
      </c>
      <c r="B39" s="31" t="s">
        <v>106</v>
      </c>
      <c r="C39" s="25" t="s">
        <v>20</v>
      </c>
      <c r="D39" s="25">
        <v>0</v>
      </c>
    </row>
    <row r="40" spans="1:4" ht="15">
      <c r="A40" s="25">
        <v>27</v>
      </c>
      <c r="B40" s="14" t="s">
        <v>22</v>
      </c>
      <c r="C40" s="25" t="s">
        <v>9</v>
      </c>
      <c r="D40" s="25">
        <v>0</v>
      </c>
    </row>
    <row r="41" spans="1:4" ht="15">
      <c r="A41" s="89" t="s">
        <v>23</v>
      </c>
      <c r="B41" s="90"/>
      <c r="C41" s="90"/>
      <c r="D41" s="91"/>
    </row>
    <row r="42" spans="1:4" ht="15">
      <c r="A42" s="28">
        <v>28</v>
      </c>
      <c r="B42" s="40" t="s">
        <v>107</v>
      </c>
      <c r="C42" s="56" t="s">
        <v>9</v>
      </c>
      <c r="D42" s="55">
        <v>0</v>
      </c>
    </row>
    <row r="43" spans="1:4" ht="15">
      <c r="A43" s="25">
        <v>29</v>
      </c>
      <c r="B43" s="31" t="s">
        <v>108</v>
      </c>
      <c r="C43" s="25" t="s">
        <v>9</v>
      </c>
      <c r="D43" s="25">
        <v>0</v>
      </c>
    </row>
    <row r="44" spans="1:4" ht="30">
      <c r="A44" s="25">
        <v>30</v>
      </c>
      <c r="B44" s="31" t="s">
        <v>99</v>
      </c>
      <c r="C44" s="25" t="s">
        <v>9</v>
      </c>
      <c r="D44" s="25">
        <v>0</v>
      </c>
    </row>
    <row r="45" spans="1:4" ht="15">
      <c r="A45" s="25">
        <v>31</v>
      </c>
      <c r="B45" s="31" t="s">
        <v>109</v>
      </c>
      <c r="C45" s="25"/>
      <c r="D45" s="25">
        <v>0</v>
      </c>
    </row>
    <row r="46" spans="1:4" ht="45" customHeight="1">
      <c r="A46" s="25">
        <v>32</v>
      </c>
      <c r="B46" s="14" t="s">
        <v>24</v>
      </c>
      <c r="C46" s="25" t="s">
        <v>9</v>
      </c>
      <c r="D46" s="25">
        <v>0</v>
      </c>
    </row>
    <row r="47" spans="1:4" ht="30">
      <c r="A47" s="25">
        <v>33</v>
      </c>
      <c r="B47" s="31" t="s">
        <v>110</v>
      </c>
      <c r="C47" s="25" t="s">
        <v>9</v>
      </c>
      <c r="D47" s="25">
        <v>0</v>
      </c>
    </row>
    <row r="48" spans="1:4" ht="17.25" customHeight="1">
      <c r="A48" s="72" t="s">
        <v>111</v>
      </c>
      <c r="B48" s="92"/>
      <c r="C48" s="92"/>
      <c r="D48" s="93"/>
    </row>
    <row r="49" spans="1:4" s="44" customFormat="1" ht="33.75" customHeight="1">
      <c r="A49" s="47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7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7">
        <v>39</v>
      </c>
      <c r="B51" s="46" t="s">
        <v>117</v>
      </c>
      <c r="C51" s="45" t="s">
        <v>118</v>
      </c>
      <c r="D51" s="48">
        <v>5937.1</v>
      </c>
    </row>
    <row r="52" spans="1:4" s="44" customFormat="1" ht="17.25" customHeight="1">
      <c r="A52" s="47">
        <v>40</v>
      </c>
      <c r="B52" s="46" t="s">
        <v>119</v>
      </c>
      <c r="C52" s="45" t="s">
        <v>9</v>
      </c>
      <c r="D52" s="48">
        <v>97249.42</v>
      </c>
    </row>
    <row r="53" spans="1:4" s="44" customFormat="1" ht="17.25" customHeight="1">
      <c r="A53" s="47">
        <v>41</v>
      </c>
      <c r="B53" s="46" t="s">
        <v>120</v>
      </c>
      <c r="C53" s="45" t="s">
        <v>9</v>
      </c>
      <c r="D53" s="48">
        <v>90428.77</v>
      </c>
    </row>
    <row r="54" spans="1:4" s="44" customFormat="1" ht="17.25" customHeight="1">
      <c r="A54" s="46">
        <v>42</v>
      </c>
      <c r="B54" s="46" t="s">
        <v>103</v>
      </c>
      <c r="C54" s="45" t="s">
        <v>9</v>
      </c>
      <c r="D54" s="48">
        <v>27424</v>
      </c>
    </row>
    <row r="55" spans="1:4" s="44" customFormat="1" ht="35.25" customHeight="1">
      <c r="A55" s="47">
        <v>43</v>
      </c>
      <c r="B55" s="46" t="s">
        <v>121</v>
      </c>
      <c r="C55" s="45" t="s">
        <v>9</v>
      </c>
      <c r="D55" s="48">
        <v>97249.42</v>
      </c>
    </row>
    <row r="56" spans="1:4" s="44" customFormat="1" ht="35.25" customHeight="1">
      <c r="A56" s="47">
        <v>44</v>
      </c>
      <c r="B56" s="46" t="s">
        <v>122</v>
      </c>
      <c r="C56" s="45" t="s">
        <v>9</v>
      </c>
      <c r="D56" s="48">
        <v>97249.42</v>
      </c>
    </row>
    <row r="57" spans="1:4" s="44" customFormat="1" ht="34.5" customHeight="1">
      <c r="A57" s="51">
        <v>45</v>
      </c>
      <c r="B57" s="50" t="s">
        <v>123</v>
      </c>
      <c r="C57" s="49" t="s">
        <v>9</v>
      </c>
      <c r="D57" s="52">
        <v>0</v>
      </c>
    </row>
    <row r="58" spans="1:4" s="53" customFormat="1" ht="35.25" customHeight="1">
      <c r="A58" s="47">
        <v>46</v>
      </c>
      <c r="B58" s="46" t="s">
        <v>124</v>
      </c>
      <c r="C58" s="45" t="s">
        <v>9</v>
      </c>
      <c r="D58" s="48">
        <v>0</v>
      </c>
    </row>
    <row r="59" spans="1:4" s="53" customFormat="1" ht="17.25" customHeight="1">
      <c r="A59" s="70" t="s">
        <v>125</v>
      </c>
      <c r="B59" s="84"/>
      <c r="C59" s="84"/>
      <c r="D59" s="84"/>
    </row>
    <row r="60" spans="1:4" s="53" customFormat="1" ht="17.25" customHeight="1">
      <c r="A60" s="47">
        <v>47</v>
      </c>
      <c r="B60" s="46" t="s">
        <v>19</v>
      </c>
      <c r="C60" s="45" t="s">
        <v>20</v>
      </c>
      <c r="D60" s="48">
        <v>0</v>
      </c>
    </row>
    <row r="61" spans="1:4" s="53" customFormat="1" ht="17.25" customHeight="1">
      <c r="A61" s="47">
        <v>48</v>
      </c>
      <c r="B61" s="46" t="s">
        <v>21</v>
      </c>
      <c r="C61" s="45" t="s">
        <v>20</v>
      </c>
      <c r="D61" s="48">
        <v>0</v>
      </c>
    </row>
    <row r="62" spans="1:4" s="53" customFormat="1" ht="35.25" customHeight="1">
      <c r="A62" s="47">
        <v>49</v>
      </c>
      <c r="B62" s="46" t="s">
        <v>106</v>
      </c>
      <c r="C62" s="45" t="s">
        <v>20</v>
      </c>
      <c r="D62" s="48">
        <v>0</v>
      </c>
    </row>
    <row r="63" spans="1:4" s="53" customFormat="1" ht="17.25" customHeight="1">
      <c r="A63" s="47">
        <v>50</v>
      </c>
      <c r="B63" s="46" t="s">
        <v>22</v>
      </c>
      <c r="C63" s="45" t="s">
        <v>9</v>
      </c>
      <c r="D63" s="48">
        <v>0</v>
      </c>
    </row>
    <row r="64" spans="1:4" ht="15">
      <c r="A64" s="88" t="s">
        <v>25</v>
      </c>
      <c r="B64" s="88"/>
      <c r="C64" s="88"/>
      <c r="D64" s="88"/>
    </row>
    <row r="65" spans="1:4" ht="30">
      <c r="A65" s="6">
        <v>34</v>
      </c>
      <c r="B65" s="14" t="s">
        <v>26</v>
      </c>
      <c r="C65" s="6" t="s">
        <v>20</v>
      </c>
      <c r="D65" s="25">
        <v>0</v>
      </c>
    </row>
    <row r="66" spans="1:4" ht="15">
      <c r="A66" s="6">
        <v>35</v>
      </c>
      <c r="B66" s="14" t="s">
        <v>27</v>
      </c>
      <c r="C66" s="6" t="s">
        <v>20</v>
      </c>
      <c r="D66" s="25">
        <v>0</v>
      </c>
    </row>
    <row r="67" spans="1:4" ht="30">
      <c r="A67" s="6">
        <v>36</v>
      </c>
      <c r="B67" s="14" t="s">
        <v>28</v>
      </c>
      <c r="C67" s="6" t="s">
        <v>9</v>
      </c>
      <c r="D67" s="25">
        <v>0</v>
      </c>
    </row>
  </sheetData>
  <sheetProtection/>
  <mergeCells count="9">
    <mergeCell ref="A8:D8"/>
    <mergeCell ref="A9:D9"/>
    <mergeCell ref="A32:D32"/>
    <mergeCell ref="A64:D64"/>
    <mergeCell ref="A14:D14"/>
    <mergeCell ref="A36:D36"/>
    <mergeCell ref="A41:D41"/>
    <mergeCell ref="A48:D48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44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ht="32.25" customHeight="1">
      <c r="A15" s="30"/>
      <c r="B15" s="27" t="s">
        <v>98</v>
      </c>
      <c r="C15" s="27" t="s">
        <v>9</v>
      </c>
      <c r="D15" s="37">
        <v>0</v>
      </c>
    </row>
    <row r="16" spans="1:4" ht="28.5" customHeight="1">
      <c r="A16" s="25">
        <v>4</v>
      </c>
      <c r="B16" s="35" t="s">
        <v>8</v>
      </c>
      <c r="C16" s="5" t="s">
        <v>9</v>
      </c>
      <c r="D16" s="5">
        <v>108254.44</v>
      </c>
    </row>
    <row r="17" spans="1:4" ht="18.75" customHeight="1">
      <c r="A17" s="25">
        <v>6</v>
      </c>
      <c r="B17" s="31" t="s">
        <v>99</v>
      </c>
      <c r="C17" s="5" t="s">
        <v>9</v>
      </c>
      <c r="D17" s="5">
        <v>49291.25</v>
      </c>
    </row>
    <row r="18" spans="1:4" ht="32.25" customHeight="1">
      <c r="A18" s="25">
        <v>7</v>
      </c>
      <c r="B18" s="32" t="s">
        <v>10</v>
      </c>
      <c r="C18" s="5" t="s">
        <v>9</v>
      </c>
      <c r="D18" s="5">
        <f>83052.46+168706.02</f>
        <v>251758.47999999998</v>
      </c>
    </row>
    <row r="19" spans="1:4" ht="17.25" customHeight="1">
      <c r="A19" s="25">
        <v>8</v>
      </c>
      <c r="B19" s="14" t="s">
        <v>11</v>
      </c>
      <c r="C19" s="5" t="s">
        <v>9</v>
      </c>
      <c r="D19" s="5">
        <f>168706.02-D21</f>
        <v>141936.55</v>
      </c>
    </row>
    <row r="20" spans="1:4" ht="17.25" customHeight="1">
      <c r="A20" s="25">
        <v>9</v>
      </c>
      <c r="B20" s="14" t="s">
        <v>12</v>
      </c>
      <c r="C20" s="5" t="s">
        <v>9</v>
      </c>
      <c r="D20" s="5">
        <v>83052.46</v>
      </c>
    </row>
    <row r="21" spans="1:4" ht="17.25" customHeight="1">
      <c r="A21" s="25">
        <v>10</v>
      </c>
      <c r="B21" s="14" t="s">
        <v>13</v>
      </c>
      <c r="C21" s="5" t="s">
        <v>9</v>
      </c>
      <c r="D21" s="5">
        <v>26769.47</v>
      </c>
    </row>
    <row r="22" spans="1:4" ht="16.5" customHeight="1">
      <c r="A22" s="25">
        <v>11</v>
      </c>
      <c r="B22" s="32" t="s">
        <v>61</v>
      </c>
      <c r="C22" s="5" t="s">
        <v>9</v>
      </c>
      <c r="D22" s="5">
        <f>81938.17+168706.02</f>
        <v>250644.19</v>
      </c>
    </row>
    <row r="23" spans="1:4" ht="17.25" customHeight="1">
      <c r="A23" s="25">
        <v>12</v>
      </c>
      <c r="B23" s="31" t="s">
        <v>100</v>
      </c>
      <c r="C23" s="5" t="s">
        <v>9</v>
      </c>
      <c r="D23" s="5">
        <f>D22</f>
        <v>250644.19</v>
      </c>
    </row>
    <row r="24" spans="1:4" ht="17.25" customHeight="1">
      <c r="A24" s="25">
        <v>13</v>
      </c>
      <c r="B24" s="31" t="s">
        <v>101</v>
      </c>
      <c r="C24" s="5" t="s">
        <v>9</v>
      </c>
      <c r="D24" s="5">
        <v>0</v>
      </c>
    </row>
    <row r="25" spans="1:4" ht="17.25" customHeight="1">
      <c r="A25" s="25">
        <v>14</v>
      </c>
      <c r="B25" s="31" t="s">
        <v>62</v>
      </c>
      <c r="C25" s="5" t="s">
        <v>9</v>
      </c>
      <c r="D25" s="5">
        <v>0</v>
      </c>
    </row>
    <row r="26" spans="1:4" ht="32.25" customHeight="1">
      <c r="A26" s="25">
        <v>15</v>
      </c>
      <c r="B26" s="31" t="s">
        <v>63</v>
      </c>
      <c r="C26" s="5"/>
      <c r="D26" s="5">
        <v>0</v>
      </c>
    </row>
    <row r="27" spans="1:4" ht="17.25" customHeight="1">
      <c r="A27" s="25">
        <v>16</v>
      </c>
      <c r="B27" s="31" t="s">
        <v>64</v>
      </c>
      <c r="C27" s="5" t="s">
        <v>9</v>
      </c>
      <c r="D27" s="5">
        <v>0</v>
      </c>
    </row>
    <row r="28" spans="1:4" ht="17.25" customHeight="1">
      <c r="A28" s="25">
        <v>17</v>
      </c>
      <c r="B28" s="32" t="s">
        <v>14</v>
      </c>
      <c r="C28" s="5" t="s">
        <v>9</v>
      </c>
      <c r="D28" s="5">
        <f>D23+D16</f>
        <v>358898.63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5" t="s">
        <v>9</v>
      </c>
      <c r="D30" s="5">
        <v>18618.9</v>
      </c>
    </row>
    <row r="31" spans="1:4" ht="17.25" customHeight="1">
      <c r="A31" s="25">
        <v>20</v>
      </c>
      <c r="B31" s="31" t="s">
        <v>104</v>
      </c>
      <c r="C31" s="5" t="s">
        <v>9</v>
      </c>
      <c r="D31" s="5">
        <v>50405.54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5"/>
      <c r="D33" s="2" t="s">
        <v>43</v>
      </c>
    </row>
    <row r="34" spans="1:4" ht="33.75" customHeight="1">
      <c r="A34" s="25">
        <v>22</v>
      </c>
      <c r="B34" s="14" t="s">
        <v>16</v>
      </c>
      <c r="C34" s="5"/>
      <c r="D34" s="2" t="s">
        <v>39</v>
      </c>
    </row>
    <row r="35" spans="1:4" ht="17.25" customHeight="1">
      <c r="A35" s="25">
        <v>23</v>
      </c>
      <c r="B35" s="14" t="s">
        <v>17</v>
      </c>
      <c r="C35" s="5"/>
      <c r="D35" s="7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5" t="s">
        <v>20</v>
      </c>
      <c r="D37" s="5">
        <v>0</v>
      </c>
    </row>
    <row r="38" spans="1:4" ht="17.25" customHeight="1">
      <c r="A38" s="25">
        <v>25</v>
      </c>
      <c r="B38" s="4" t="s">
        <v>21</v>
      </c>
      <c r="C38" s="5" t="s">
        <v>20</v>
      </c>
      <c r="D38" s="5">
        <v>0</v>
      </c>
    </row>
    <row r="39" spans="1:4" ht="34.5" customHeight="1">
      <c r="A39" s="25">
        <v>26</v>
      </c>
      <c r="B39" s="36" t="s">
        <v>106</v>
      </c>
      <c r="C39" s="5" t="s">
        <v>20</v>
      </c>
      <c r="D39" s="5">
        <v>0</v>
      </c>
    </row>
    <row r="40" spans="1:4" ht="17.25" customHeight="1">
      <c r="A40" s="25">
        <v>27</v>
      </c>
      <c r="B40" s="4" t="s">
        <v>22</v>
      </c>
      <c r="C40" s="5" t="s">
        <v>9</v>
      </c>
      <c r="D40" s="5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5" t="s">
        <v>9</v>
      </c>
      <c r="D43" s="5">
        <v>0</v>
      </c>
    </row>
    <row r="44" spans="1:4" ht="18.75" customHeight="1">
      <c r="A44" s="25">
        <v>30</v>
      </c>
      <c r="B44" s="36" t="s">
        <v>99</v>
      </c>
      <c r="C44" s="5" t="s">
        <v>9</v>
      </c>
      <c r="D44" s="5">
        <v>0</v>
      </c>
    </row>
    <row r="45" spans="1:4" ht="18.75" customHeight="1">
      <c r="A45" s="25">
        <v>31</v>
      </c>
      <c r="B45" s="36" t="s">
        <v>109</v>
      </c>
      <c r="C45" s="25"/>
      <c r="D45" s="25"/>
    </row>
    <row r="46" spans="1:4" ht="35.25" customHeight="1">
      <c r="A46" s="25">
        <v>32</v>
      </c>
      <c r="B46" s="4" t="s">
        <v>24</v>
      </c>
      <c r="C46" s="5" t="s">
        <v>9</v>
      </c>
      <c r="D46" s="5">
        <v>0</v>
      </c>
    </row>
    <row r="47" spans="1:4" ht="17.25" customHeight="1">
      <c r="A47" s="25">
        <v>33</v>
      </c>
      <c r="B47" s="36" t="s">
        <v>110</v>
      </c>
      <c r="C47" s="5" t="s">
        <v>9</v>
      </c>
      <c r="D47" s="5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1662.7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27235.08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27537.65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5437.88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27235.08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f>D55</f>
        <v>27235.08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5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5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5">
        <v>0</v>
      </c>
    </row>
  </sheetData>
  <sheetProtection/>
  <mergeCells count="9">
    <mergeCell ref="A8:D8"/>
    <mergeCell ref="A9:D9"/>
    <mergeCell ref="A64:D64"/>
    <mergeCell ref="A14:D14"/>
    <mergeCell ref="A36:D36"/>
    <mergeCell ref="A41:D41"/>
    <mergeCell ref="A48:D48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45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ht="32.25" customHeight="1">
      <c r="A15" s="30"/>
      <c r="B15" s="27" t="s">
        <v>98</v>
      </c>
      <c r="C15" s="27" t="s">
        <v>9</v>
      </c>
      <c r="D15" s="37">
        <v>0</v>
      </c>
    </row>
    <row r="16" spans="1:4" ht="28.5" customHeight="1">
      <c r="A16" s="25">
        <v>4</v>
      </c>
      <c r="B16" s="35" t="s">
        <v>8</v>
      </c>
      <c r="C16" s="5" t="s">
        <v>9</v>
      </c>
      <c r="D16" s="5">
        <v>88318.8</v>
      </c>
    </row>
    <row r="17" spans="1:4" ht="18.75" customHeight="1">
      <c r="A17" s="25">
        <v>6</v>
      </c>
      <c r="B17" s="31" t="s">
        <v>99</v>
      </c>
      <c r="C17" s="5" t="s">
        <v>9</v>
      </c>
      <c r="D17" s="5">
        <v>128782.97</v>
      </c>
    </row>
    <row r="18" spans="1:4" ht="32.25" customHeight="1">
      <c r="A18" s="25">
        <v>7</v>
      </c>
      <c r="B18" s="32" t="s">
        <v>10</v>
      </c>
      <c r="C18" s="5" t="s">
        <v>9</v>
      </c>
      <c r="D18" s="5">
        <f>166656.13+375951.59</f>
        <v>542607.72</v>
      </c>
    </row>
    <row r="19" spans="1:4" ht="17.25" customHeight="1">
      <c r="A19" s="25">
        <v>8</v>
      </c>
      <c r="B19" s="14" t="s">
        <v>11</v>
      </c>
      <c r="C19" s="5" t="s">
        <v>9</v>
      </c>
      <c r="D19" s="5">
        <f>375951.59-D21</f>
        <v>317894.35000000003</v>
      </c>
    </row>
    <row r="20" spans="1:4" ht="17.25" customHeight="1">
      <c r="A20" s="25">
        <v>9</v>
      </c>
      <c r="B20" s="14" t="s">
        <v>12</v>
      </c>
      <c r="C20" s="5" t="s">
        <v>9</v>
      </c>
      <c r="D20" s="5">
        <v>166656.13</v>
      </c>
    </row>
    <row r="21" spans="1:4" ht="17.25" customHeight="1">
      <c r="A21" s="25">
        <v>10</v>
      </c>
      <c r="B21" s="14" t="s">
        <v>13</v>
      </c>
      <c r="C21" s="5" t="s">
        <v>9</v>
      </c>
      <c r="D21" s="5">
        <v>58057.24</v>
      </c>
    </row>
    <row r="22" spans="1:4" ht="16.5" customHeight="1">
      <c r="A22" s="25">
        <v>11</v>
      </c>
      <c r="B22" s="32" t="s">
        <v>61</v>
      </c>
      <c r="C22" s="5" t="s">
        <v>9</v>
      </c>
      <c r="D22" s="5">
        <f>145157.56+375951.59</f>
        <v>521109.15</v>
      </c>
    </row>
    <row r="23" spans="1:4" ht="17.25" customHeight="1">
      <c r="A23" s="25">
        <v>12</v>
      </c>
      <c r="B23" s="31" t="s">
        <v>100</v>
      </c>
      <c r="C23" s="5" t="s">
        <v>9</v>
      </c>
      <c r="D23" s="5">
        <f>D22</f>
        <v>521109.15</v>
      </c>
    </row>
    <row r="24" spans="1:4" ht="17.25" customHeight="1">
      <c r="A24" s="25">
        <v>13</v>
      </c>
      <c r="B24" s="31" t="s">
        <v>101</v>
      </c>
      <c r="C24" s="5" t="s">
        <v>9</v>
      </c>
      <c r="D24" s="5">
        <v>0</v>
      </c>
    </row>
    <row r="25" spans="1:4" ht="17.25" customHeight="1">
      <c r="A25" s="25">
        <v>14</v>
      </c>
      <c r="B25" s="31" t="s">
        <v>62</v>
      </c>
      <c r="C25" s="5" t="s">
        <v>9</v>
      </c>
      <c r="D25" s="5">
        <v>0</v>
      </c>
    </row>
    <row r="26" spans="1:4" ht="32.25" customHeight="1">
      <c r="A26" s="25">
        <v>15</v>
      </c>
      <c r="B26" s="31" t="s">
        <v>63</v>
      </c>
      <c r="C26" s="5"/>
      <c r="D26" s="5">
        <v>0</v>
      </c>
    </row>
    <row r="27" spans="1:4" ht="17.25" customHeight="1">
      <c r="A27" s="25">
        <v>16</v>
      </c>
      <c r="B27" s="31" t="s">
        <v>64</v>
      </c>
      <c r="C27" s="5" t="s">
        <v>9</v>
      </c>
      <c r="D27" s="5">
        <v>0</v>
      </c>
    </row>
    <row r="28" spans="1:4" ht="17.25" customHeight="1">
      <c r="A28" s="25">
        <v>17</v>
      </c>
      <c r="B28" s="32" t="s">
        <v>14</v>
      </c>
      <c r="C28" s="5" t="s">
        <v>9</v>
      </c>
      <c r="D28" s="5">
        <f>D23+D16</f>
        <v>609427.9500000001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5" t="s">
        <v>9</v>
      </c>
      <c r="D30" s="5">
        <v>82070.93</v>
      </c>
    </row>
    <row r="31" spans="1:4" ht="17.25" customHeight="1">
      <c r="A31" s="25">
        <v>20</v>
      </c>
      <c r="B31" s="31" t="s">
        <v>104</v>
      </c>
      <c r="C31" s="5" t="s">
        <v>9</v>
      </c>
      <c r="D31" s="5">
        <v>150281.54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5"/>
      <c r="D33" s="2" t="s">
        <v>43</v>
      </c>
    </row>
    <row r="34" spans="1:4" ht="33.75" customHeight="1">
      <c r="A34" s="25">
        <v>22</v>
      </c>
      <c r="B34" s="14" t="s">
        <v>16</v>
      </c>
      <c r="C34" s="5"/>
      <c r="D34" s="2" t="s">
        <v>39</v>
      </c>
    </row>
    <row r="35" spans="1:4" ht="17.25" customHeight="1">
      <c r="A35" s="25">
        <v>23</v>
      </c>
      <c r="B35" s="14" t="s">
        <v>17</v>
      </c>
      <c r="C35" s="5"/>
      <c r="D35" s="7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5" t="s">
        <v>20</v>
      </c>
      <c r="D37" s="5">
        <v>0</v>
      </c>
    </row>
    <row r="38" spans="1:4" ht="17.25" customHeight="1">
      <c r="A38" s="25">
        <v>25</v>
      </c>
      <c r="B38" s="4" t="s">
        <v>21</v>
      </c>
      <c r="C38" s="5" t="s">
        <v>20</v>
      </c>
      <c r="D38" s="5">
        <v>0</v>
      </c>
    </row>
    <row r="39" spans="1:4" ht="34.5" customHeight="1">
      <c r="A39" s="25">
        <v>26</v>
      </c>
      <c r="B39" s="36" t="s">
        <v>106</v>
      </c>
      <c r="C39" s="5" t="s">
        <v>20</v>
      </c>
      <c r="D39" s="5">
        <v>0</v>
      </c>
    </row>
    <row r="40" spans="1:4" ht="17.25" customHeight="1">
      <c r="A40" s="25">
        <v>27</v>
      </c>
      <c r="B40" s="4" t="s">
        <v>22</v>
      </c>
      <c r="C40" s="5" t="s">
        <v>9</v>
      </c>
      <c r="D40" s="5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5" t="s">
        <v>9</v>
      </c>
      <c r="D43" s="5">
        <v>0</v>
      </c>
    </row>
    <row r="44" spans="1:4" ht="18.75" customHeight="1">
      <c r="A44" s="25">
        <v>30</v>
      </c>
      <c r="B44" s="36" t="s">
        <v>99</v>
      </c>
      <c r="C44" s="5" t="s">
        <v>9</v>
      </c>
      <c r="D44" s="5">
        <v>0</v>
      </c>
    </row>
    <row r="45" spans="1:4" ht="18.75" customHeight="1">
      <c r="A45" s="25">
        <v>31</v>
      </c>
      <c r="B45" s="36" t="s">
        <v>109</v>
      </c>
      <c r="C45" s="25"/>
      <c r="D45" s="25"/>
    </row>
    <row r="46" spans="1:4" ht="35.25" customHeight="1">
      <c r="A46" s="25">
        <v>32</v>
      </c>
      <c r="B46" s="4" t="s">
        <v>24</v>
      </c>
      <c r="C46" s="5" t="s">
        <v>9</v>
      </c>
      <c r="D46" s="5">
        <v>0</v>
      </c>
    </row>
    <row r="47" spans="1:4" ht="17.25" customHeight="1">
      <c r="A47" s="25">
        <v>33</v>
      </c>
      <c r="B47" s="36" t="s">
        <v>110</v>
      </c>
      <c r="C47" s="5" t="s">
        <v>9</v>
      </c>
      <c r="D47" s="5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3606.04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58676.1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56279.05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16979.03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58676.1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f>D55</f>
        <v>58676.1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5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5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5">
        <v>0</v>
      </c>
    </row>
  </sheetData>
  <sheetProtection/>
  <mergeCells count="9">
    <mergeCell ref="A8:D8"/>
    <mergeCell ref="A9:D9"/>
    <mergeCell ref="A64:D64"/>
    <mergeCell ref="A14:D14"/>
    <mergeCell ref="A36:D36"/>
    <mergeCell ref="A41:D41"/>
    <mergeCell ref="A48:D48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42</v>
      </c>
      <c r="B9" s="65"/>
      <c r="C9" s="65"/>
      <c r="D9" s="65"/>
    </row>
    <row r="10" spans="1:4" ht="30">
      <c r="A10" s="1" t="s">
        <v>0</v>
      </c>
      <c r="B10" s="2" t="s">
        <v>1</v>
      </c>
      <c r="C10" s="3" t="s">
        <v>2</v>
      </c>
      <c r="D10" s="5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ht="32.25" customHeight="1">
      <c r="A15" s="30"/>
      <c r="B15" s="27" t="s">
        <v>98</v>
      </c>
      <c r="C15" s="27" t="s">
        <v>9</v>
      </c>
      <c r="D15" s="37">
        <v>0</v>
      </c>
    </row>
    <row r="16" spans="1:4" ht="28.5" customHeight="1">
      <c r="A16" s="25">
        <v>4</v>
      </c>
      <c r="B16" s="35" t="s">
        <v>8</v>
      </c>
      <c r="C16" s="5" t="s">
        <v>9</v>
      </c>
      <c r="D16" s="5">
        <v>28348.74</v>
      </c>
    </row>
    <row r="17" spans="1:4" ht="18.75" customHeight="1">
      <c r="A17" s="25">
        <v>6</v>
      </c>
      <c r="B17" s="31" t="s">
        <v>99</v>
      </c>
      <c r="C17" s="5" t="s">
        <v>9</v>
      </c>
      <c r="D17" s="5">
        <v>17313.84</v>
      </c>
    </row>
    <row r="18" spans="1:4" ht="32.25" customHeight="1">
      <c r="A18" s="25">
        <v>7</v>
      </c>
      <c r="B18" s="32" t="s">
        <v>10</v>
      </c>
      <c r="C18" s="5" t="s">
        <v>9</v>
      </c>
      <c r="D18" s="5">
        <f>38176.96+64091.1</f>
        <v>102268.06</v>
      </c>
    </row>
    <row r="19" spans="1:4" ht="17.25" customHeight="1">
      <c r="A19" s="25">
        <v>8</v>
      </c>
      <c r="B19" s="14" t="s">
        <v>11</v>
      </c>
      <c r="C19" s="5" t="s">
        <v>9</v>
      </c>
      <c r="D19" s="5">
        <f>64094.1-D21</f>
        <v>51788.869999999995</v>
      </c>
    </row>
    <row r="20" spans="1:4" ht="17.25" customHeight="1">
      <c r="A20" s="25">
        <v>9</v>
      </c>
      <c r="B20" s="14" t="s">
        <v>12</v>
      </c>
      <c r="C20" s="5" t="s">
        <v>9</v>
      </c>
      <c r="D20" s="5">
        <v>38176.96</v>
      </c>
    </row>
    <row r="21" spans="1:4" ht="17.25" customHeight="1">
      <c r="A21" s="25">
        <v>10</v>
      </c>
      <c r="B21" s="14" t="s">
        <v>13</v>
      </c>
      <c r="C21" s="5" t="s">
        <v>9</v>
      </c>
      <c r="D21" s="5">
        <v>12305.23</v>
      </c>
    </row>
    <row r="22" spans="1:4" ht="16.5" customHeight="1">
      <c r="A22" s="25">
        <v>11</v>
      </c>
      <c r="B22" s="32" t="s">
        <v>61</v>
      </c>
      <c r="C22" s="5" t="s">
        <v>9</v>
      </c>
      <c r="D22" s="5">
        <f>33733.09+64094.1</f>
        <v>97827.19</v>
      </c>
    </row>
    <row r="23" spans="1:4" ht="17.25" customHeight="1">
      <c r="A23" s="25">
        <v>12</v>
      </c>
      <c r="B23" s="31" t="s">
        <v>100</v>
      </c>
      <c r="C23" s="5" t="s">
        <v>9</v>
      </c>
      <c r="D23" s="5">
        <f>D22</f>
        <v>97827.19</v>
      </c>
    </row>
    <row r="24" spans="1:4" ht="17.25" customHeight="1">
      <c r="A24" s="25">
        <v>13</v>
      </c>
      <c r="B24" s="31" t="s">
        <v>101</v>
      </c>
      <c r="C24" s="5" t="s">
        <v>9</v>
      </c>
      <c r="D24" s="5">
        <v>0</v>
      </c>
    </row>
    <row r="25" spans="1:4" ht="17.25" customHeight="1">
      <c r="A25" s="25">
        <v>14</v>
      </c>
      <c r="B25" s="31" t="s">
        <v>62</v>
      </c>
      <c r="C25" s="5" t="s">
        <v>9</v>
      </c>
      <c r="D25" s="5">
        <v>0</v>
      </c>
    </row>
    <row r="26" spans="1:4" ht="32.25" customHeight="1">
      <c r="A26" s="25">
        <v>15</v>
      </c>
      <c r="B26" s="31" t="s">
        <v>63</v>
      </c>
      <c r="C26" s="5"/>
      <c r="D26" s="5">
        <v>0</v>
      </c>
    </row>
    <row r="27" spans="1:4" ht="17.25" customHeight="1">
      <c r="A27" s="25">
        <v>16</v>
      </c>
      <c r="B27" s="31" t="s">
        <v>64</v>
      </c>
      <c r="C27" s="5" t="s">
        <v>9</v>
      </c>
      <c r="D27" s="5">
        <v>0</v>
      </c>
    </row>
    <row r="28" spans="1:4" ht="17.25" customHeight="1">
      <c r="A28" s="25">
        <v>17</v>
      </c>
      <c r="B28" s="32" t="s">
        <v>14</v>
      </c>
      <c r="C28" s="5" t="s">
        <v>9</v>
      </c>
      <c r="D28" s="5">
        <f>D23+D16</f>
        <v>126175.93000000001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5" t="s">
        <v>9</v>
      </c>
      <c r="D30" s="5">
        <v>0</v>
      </c>
    </row>
    <row r="31" spans="1:4" ht="17.25" customHeight="1">
      <c r="A31" s="25">
        <v>20</v>
      </c>
      <c r="B31" s="31" t="s">
        <v>104</v>
      </c>
      <c r="C31" s="5" t="s">
        <v>9</v>
      </c>
      <c r="D31" s="5">
        <v>21757.71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5"/>
      <c r="D33" s="2" t="s">
        <v>43</v>
      </c>
    </row>
    <row r="34" spans="1:4" ht="33.75" customHeight="1">
      <c r="A34" s="25">
        <v>22</v>
      </c>
      <c r="B34" s="14" t="s">
        <v>16</v>
      </c>
      <c r="C34" s="5"/>
      <c r="D34" s="2" t="s">
        <v>39</v>
      </c>
    </row>
    <row r="35" spans="1:4" ht="17.25" customHeight="1">
      <c r="A35" s="25">
        <v>23</v>
      </c>
      <c r="B35" s="14" t="s">
        <v>17</v>
      </c>
      <c r="C35" s="5"/>
      <c r="D35" s="7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5" t="s">
        <v>20</v>
      </c>
      <c r="D37" s="5">
        <v>0</v>
      </c>
    </row>
    <row r="38" spans="1:4" ht="17.25" customHeight="1">
      <c r="A38" s="25">
        <v>25</v>
      </c>
      <c r="B38" s="4" t="s">
        <v>21</v>
      </c>
      <c r="C38" s="5" t="s">
        <v>20</v>
      </c>
      <c r="D38" s="5">
        <v>0</v>
      </c>
    </row>
    <row r="39" spans="1:4" ht="34.5" customHeight="1">
      <c r="A39" s="25">
        <v>26</v>
      </c>
      <c r="B39" s="36" t="s">
        <v>106</v>
      </c>
      <c r="C39" s="5" t="s">
        <v>20</v>
      </c>
      <c r="D39" s="5">
        <v>0</v>
      </c>
    </row>
    <row r="40" spans="1:4" ht="17.25" customHeight="1">
      <c r="A40" s="25">
        <v>27</v>
      </c>
      <c r="B40" s="4" t="s">
        <v>22</v>
      </c>
      <c r="C40" s="5" t="s">
        <v>9</v>
      </c>
      <c r="D40" s="5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5" t="s">
        <v>9</v>
      </c>
      <c r="D43" s="5">
        <v>0</v>
      </c>
    </row>
    <row r="44" spans="1:4" ht="18.75" customHeight="1">
      <c r="A44" s="25">
        <v>30</v>
      </c>
      <c r="B44" s="36" t="s">
        <v>99</v>
      </c>
      <c r="C44" s="5" t="s">
        <v>9</v>
      </c>
      <c r="D44" s="5">
        <v>0</v>
      </c>
    </row>
    <row r="45" spans="1:4" ht="18.75" customHeight="1">
      <c r="A45" s="25">
        <v>31</v>
      </c>
      <c r="B45" s="36" t="s">
        <v>109</v>
      </c>
      <c r="C45" s="25"/>
      <c r="D45" s="25"/>
    </row>
    <row r="46" spans="1:4" ht="35.25" customHeight="1">
      <c r="A46" s="25">
        <v>32</v>
      </c>
      <c r="B46" s="4" t="s">
        <v>24</v>
      </c>
      <c r="C46" s="5" t="s">
        <v>9</v>
      </c>
      <c r="D46" s="5">
        <v>0</v>
      </c>
    </row>
    <row r="47" spans="1:4" ht="17.25" customHeight="1">
      <c r="A47" s="25">
        <v>33</v>
      </c>
      <c r="B47" s="36" t="s">
        <v>110</v>
      </c>
      <c r="C47" s="5" t="s">
        <v>9</v>
      </c>
      <c r="D47" s="5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764.3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12519.31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11976.85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2829.68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12519.31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12519.31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5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5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5">
        <v>0</v>
      </c>
    </row>
  </sheetData>
  <sheetProtection/>
  <mergeCells count="9">
    <mergeCell ref="A8:D8"/>
    <mergeCell ref="A9:D9"/>
    <mergeCell ref="A64:D64"/>
    <mergeCell ref="A14:D14"/>
    <mergeCell ref="A36:D36"/>
    <mergeCell ref="A41:D41"/>
    <mergeCell ref="A48:D48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40</v>
      </c>
      <c r="B9" s="65"/>
      <c r="C9" s="65"/>
      <c r="D9" s="65"/>
    </row>
    <row r="10" spans="1:4" s="13" customFormat="1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ht="32.25" customHeight="1">
      <c r="A15" s="30"/>
      <c r="B15" s="27" t="s">
        <v>98</v>
      </c>
      <c r="C15" s="27" t="s">
        <v>9</v>
      </c>
      <c r="D15" s="37">
        <v>0</v>
      </c>
    </row>
    <row r="16" spans="1:4" ht="28.5" customHeight="1">
      <c r="A16" s="25">
        <v>4</v>
      </c>
      <c r="B16" s="35" t="s">
        <v>8</v>
      </c>
      <c r="C16" s="5" t="s">
        <v>9</v>
      </c>
      <c r="D16" s="5">
        <v>0</v>
      </c>
    </row>
    <row r="17" spans="1:4" ht="18.75" customHeight="1">
      <c r="A17" s="25">
        <v>6</v>
      </c>
      <c r="B17" s="31" t="s">
        <v>99</v>
      </c>
      <c r="C17" s="5" t="s">
        <v>9</v>
      </c>
      <c r="D17" s="5">
        <v>27958.15</v>
      </c>
    </row>
    <row r="18" spans="1:4" ht="32.25" customHeight="1">
      <c r="A18" s="25">
        <v>7</v>
      </c>
      <c r="B18" s="32" t="s">
        <v>10</v>
      </c>
      <c r="C18" s="5" t="s">
        <v>9</v>
      </c>
      <c r="D18" s="5">
        <v>126741.87</v>
      </c>
    </row>
    <row r="19" spans="1:4" ht="17.25" customHeight="1">
      <c r="A19" s="25">
        <v>8</v>
      </c>
      <c r="B19" s="14" t="s">
        <v>11</v>
      </c>
      <c r="C19" s="5" t="s">
        <v>9</v>
      </c>
      <c r="D19" s="5">
        <f>126741.87-D21</f>
        <v>102439.56</v>
      </c>
    </row>
    <row r="20" spans="1:4" ht="17.25" customHeight="1">
      <c r="A20" s="25">
        <v>9</v>
      </c>
      <c r="B20" s="14" t="s">
        <v>12</v>
      </c>
      <c r="C20" s="5" t="s">
        <v>9</v>
      </c>
      <c r="D20" s="5">
        <v>0</v>
      </c>
    </row>
    <row r="21" spans="1:4" ht="17.25" customHeight="1">
      <c r="A21" s="25">
        <v>10</v>
      </c>
      <c r="B21" s="14" t="s">
        <v>13</v>
      </c>
      <c r="C21" s="5" t="s">
        <v>9</v>
      </c>
      <c r="D21" s="5">
        <v>24302.31</v>
      </c>
    </row>
    <row r="22" spans="1:4" ht="16.5" customHeight="1">
      <c r="A22" s="25">
        <v>11</v>
      </c>
      <c r="B22" s="32" t="s">
        <v>61</v>
      </c>
      <c r="C22" s="5" t="s">
        <v>9</v>
      </c>
      <c r="D22" s="5">
        <v>125297.36</v>
      </c>
    </row>
    <row r="23" spans="1:4" ht="17.25" customHeight="1">
      <c r="A23" s="25">
        <v>12</v>
      </c>
      <c r="B23" s="31" t="s">
        <v>100</v>
      </c>
      <c r="C23" s="5" t="s">
        <v>9</v>
      </c>
      <c r="D23" s="5">
        <f>D22</f>
        <v>125297.36</v>
      </c>
    </row>
    <row r="24" spans="1:4" ht="17.25" customHeight="1">
      <c r="A24" s="25">
        <v>13</v>
      </c>
      <c r="B24" s="31" t="s">
        <v>101</v>
      </c>
      <c r="C24" s="5" t="s">
        <v>9</v>
      </c>
      <c r="D24" s="5">
        <v>0</v>
      </c>
    </row>
    <row r="25" spans="1:4" ht="17.25" customHeight="1">
      <c r="A25" s="25">
        <v>14</v>
      </c>
      <c r="B25" s="31" t="s">
        <v>62</v>
      </c>
      <c r="C25" s="5" t="s">
        <v>9</v>
      </c>
      <c r="D25" s="5">
        <v>0</v>
      </c>
    </row>
    <row r="26" spans="1:4" ht="32.25" customHeight="1">
      <c r="A26" s="25">
        <v>15</v>
      </c>
      <c r="B26" s="31" t="s">
        <v>63</v>
      </c>
      <c r="C26" s="5"/>
      <c r="D26" s="5">
        <v>0</v>
      </c>
    </row>
    <row r="27" spans="1:4" ht="17.25" customHeight="1">
      <c r="A27" s="25">
        <v>16</v>
      </c>
      <c r="B27" s="31" t="s">
        <v>64</v>
      </c>
      <c r="C27" s="5" t="s">
        <v>9</v>
      </c>
      <c r="D27" s="5">
        <v>0</v>
      </c>
    </row>
    <row r="28" spans="1:4" ht="17.25" customHeight="1">
      <c r="A28" s="25">
        <v>17</v>
      </c>
      <c r="B28" s="32" t="s">
        <v>14</v>
      </c>
      <c r="C28" s="5" t="s">
        <v>9</v>
      </c>
      <c r="D28" s="5">
        <f>D23+D16</f>
        <v>125297.36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5" t="s">
        <v>9</v>
      </c>
      <c r="D30" s="5">
        <v>0</v>
      </c>
    </row>
    <row r="31" spans="1:4" ht="17.25" customHeight="1">
      <c r="A31" s="25">
        <v>20</v>
      </c>
      <c r="B31" s="31" t="s">
        <v>104</v>
      </c>
      <c r="C31" s="5" t="s">
        <v>9</v>
      </c>
      <c r="D31" s="5">
        <v>29402.66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5"/>
      <c r="D33" s="2" t="s">
        <v>38</v>
      </c>
    </row>
    <row r="34" spans="1:4" ht="33.75" customHeight="1">
      <c r="A34" s="25">
        <v>22</v>
      </c>
      <c r="B34" s="14" t="s">
        <v>16</v>
      </c>
      <c r="C34" s="5"/>
      <c r="D34" s="2" t="s">
        <v>39</v>
      </c>
    </row>
    <row r="35" spans="1:4" ht="17.25" customHeight="1">
      <c r="A35" s="25">
        <v>23</v>
      </c>
      <c r="B35" s="14" t="s">
        <v>17</v>
      </c>
      <c r="C35" s="5"/>
      <c r="D35" s="7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5" t="s">
        <v>20</v>
      </c>
      <c r="D37" s="5">
        <v>0</v>
      </c>
    </row>
    <row r="38" spans="1:4" ht="17.25" customHeight="1">
      <c r="A38" s="25">
        <v>25</v>
      </c>
      <c r="B38" s="4" t="s">
        <v>21</v>
      </c>
      <c r="C38" s="5" t="s">
        <v>20</v>
      </c>
      <c r="D38" s="5">
        <v>0</v>
      </c>
    </row>
    <row r="39" spans="1:4" ht="34.5" customHeight="1">
      <c r="A39" s="25">
        <v>26</v>
      </c>
      <c r="B39" s="36" t="s">
        <v>106</v>
      </c>
      <c r="C39" s="5" t="s">
        <v>20</v>
      </c>
      <c r="D39" s="5">
        <v>0</v>
      </c>
    </row>
    <row r="40" spans="1:4" ht="17.25" customHeight="1">
      <c r="A40" s="25">
        <v>27</v>
      </c>
      <c r="B40" s="4" t="s">
        <v>22</v>
      </c>
      <c r="C40" s="5" t="s">
        <v>9</v>
      </c>
      <c r="D40" s="5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5" t="s">
        <v>9</v>
      </c>
      <c r="D43" s="5">
        <v>0</v>
      </c>
    </row>
    <row r="44" spans="1:4" ht="18.75" customHeight="1">
      <c r="A44" s="25">
        <v>30</v>
      </c>
      <c r="B44" s="36" t="s">
        <v>99</v>
      </c>
      <c r="C44" s="5" t="s">
        <v>9</v>
      </c>
      <c r="D44" s="5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5" t="s">
        <v>9</v>
      </c>
      <c r="D46" s="5">
        <v>0</v>
      </c>
    </row>
    <row r="47" spans="1:4" ht="17.25" customHeight="1">
      <c r="A47" s="25">
        <v>33</v>
      </c>
      <c r="B47" s="36" t="s">
        <v>110</v>
      </c>
      <c r="C47" s="5" t="s">
        <v>9</v>
      </c>
      <c r="D47" s="5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1509.46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24711.78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24187.34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5180.44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24711.78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24711.78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5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5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5">
        <v>0</v>
      </c>
    </row>
  </sheetData>
  <sheetProtection/>
  <mergeCells count="9">
    <mergeCell ref="A8:D8"/>
    <mergeCell ref="A9:D9"/>
    <mergeCell ref="A64:D64"/>
    <mergeCell ref="A14:D14"/>
    <mergeCell ref="A36:D36"/>
    <mergeCell ref="A41:D41"/>
    <mergeCell ref="A48:D48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53">
      <selection activeCell="A8" sqref="A8:IV8"/>
    </sheetView>
  </sheetViews>
  <sheetFormatPr defaultColWidth="9.140625" defaultRowHeight="15"/>
  <cols>
    <col min="1" max="1" width="4.140625" style="38" customWidth="1"/>
    <col min="2" max="2" width="47.57421875" style="0" customWidth="1"/>
    <col min="4" max="4" width="26.140625" style="0" customWidth="1"/>
  </cols>
  <sheetData>
    <row r="1" ht="15">
      <c r="D1" t="s">
        <v>31</v>
      </c>
    </row>
    <row r="2" ht="15">
      <c r="D2" t="s">
        <v>32</v>
      </c>
    </row>
    <row r="3" ht="15">
      <c r="D3" t="s">
        <v>33</v>
      </c>
    </row>
    <row r="4" ht="15">
      <c r="D4" t="s">
        <v>34</v>
      </c>
    </row>
    <row r="5" ht="15">
      <c r="D5" t="s">
        <v>35</v>
      </c>
    </row>
    <row r="6" ht="15">
      <c r="D6" t="s">
        <v>36</v>
      </c>
    </row>
    <row r="7" ht="15">
      <c r="A7" s="38" t="s">
        <v>37</v>
      </c>
    </row>
    <row r="8" spans="1:4" ht="15">
      <c r="A8" s="64" t="s">
        <v>29</v>
      </c>
      <c r="B8" s="64"/>
      <c r="C8" s="64"/>
      <c r="D8" s="64"/>
    </row>
    <row r="9" spans="1:4" ht="15">
      <c r="A9" s="65" t="s">
        <v>30</v>
      </c>
      <c r="B9" s="65"/>
      <c r="C9" s="65"/>
      <c r="D9" s="65"/>
    </row>
    <row r="10" spans="1:4" ht="30">
      <c r="A10" s="9" t="s">
        <v>0</v>
      </c>
      <c r="B10" s="10" t="s">
        <v>1</v>
      </c>
      <c r="C10" s="11" t="s">
        <v>2</v>
      </c>
      <c r="D10" s="12" t="s">
        <v>3</v>
      </c>
    </row>
    <row r="11" spans="1:4" ht="17.25" customHeight="1">
      <c r="A11" s="25">
        <v>1</v>
      </c>
      <c r="B11" s="1" t="s">
        <v>4</v>
      </c>
      <c r="C11" s="3"/>
      <c r="D11" s="8">
        <v>42744</v>
      </c>
    </row>
    <row r="12" spans="1:4" ht="17.25" customHeight="1">
      <c r="A12" s="25">
        <v>2</v>
      </c>
      <c r="B12" s="1" t="s">
        <v>5</v>
      </c>
      <c r="C12" s="3"/>
      <c r="D12" s="26">
        <v>42370</v>
      </c>
    </row>
    <row r="13" spans="1:4" ht="17.25" customHeight="1">
      <c r="A13" s="25">
        <v>3</v>
      </c>
      <c r="B13" s="1" t="s">
        <v>6</v>
      </c>
      <c r="C13" s="3"/>
      <c r="D13" s="26">
        <v>42735</v>
      </c>
    </row>
    <row r="14" spans="1:4" ht="32.25" customHeight="1">
      <c r="A14" s="71" t="s">
        <v>7</v>
      </c>
      <c r="B14" s="71"/>
      <c r="C14" s="71"/>
      <c r="D14" s="71"/>
    </row>
    <row r="15" spans="1:4" ht="32.25" customHeight="1">
      <c r="A15" s="30"/>
      <c r="B15" s="27" t="s">
        <v>98</v>
      </c>
      <c r="C15" s="27" t="s">
        <v>9</v>
      </c>
      <c r="D15" s="37">
        <v>0</v>
      </c>
    </row>
    <row r="16" spans="1:4" ht="28.5" customHeight="1">
      <c r="A16" s="25">
        <v>4</v>
      </c>
      <c r="B16" s="35" t="s">
        <v>8</v>
      </c>
      <c r="C16" s="5" t="s">
        <v>9</v>
      </c>
      <c r="D16" s="5">
        <v>943.35</v>
      </c>
    </row>
    <row r="17" spans="1:4" ht="18.75" customHeight="1">
      <c r="A17" s="25">
        <v>6</v>
      </c>
      <c r="B17" s="31" t="s">
        <v>99</v>
      </c>
      <c r="C17" s="5" t="s">
        <v>9</v>
      </c>
      <c r="D17" s="5">
        <v>9773.18</v>
      </c>
    </row>
    <row r="18" spans="1:4" ht="32.25" customHeight="1">
      <c r="A18" s="25">
        <v>7</v>
      </c>
      <c r="B18" s="32" t="s">
        <v>10</v>
      </c>
      <c r="C18" s="5" t="s">
        <v>9</v>
      </c>
      <c r="D18" s="5">
        <f>15457.7+27757.67</f>
        <v>43215.369999999995</v>
      </c>
    </row>
    <row r="19" spans="1:4" ht="17.25" customHeight="1">
      <c r="A19" s="25">
        <v>8</v>
      </c>
      <c r="B19" s="14" t="s">
        <v>11</v>
      </c>
      <c r="C19" s="5" t="s">
        <v>9</v>
      </c>
      <c r="D19" s="5">
        <f>27757.67-D21</f>
        <v>22428.57</v>
      </c>
    </row>
    <row r="20" spans="1:4" ht="17.25" customHeight="1">
      <c r="A20" s="25">
        <v>9</v>
      </c>
      <c r="B20" s="14" t="s">
        <v>12</v>
      </c>
      <c r="C20" s="5" t="s">
        <v>9</v>
      </c>
      <c r="D20" s="5">
        <v>15457.7</v>
      </c>
    </row>
    <row r="21" spans="1:4" ht="17.25" customHeight="1">
      <c r="A21" s="25">
        <v>10</v>
      </c>
      <c r="B21" s="14" t="s">
        <v>13</v>
      </c>
      <c r="C21" s="5" t="s">
        <v>9</v>
      </c>
      <c r="D21" s="5">
        <v>5329.1</v>
      </c>
    </row>
    <row r="22" spans="1:4" ht="16.5" customHeight="1">
      <c r="A22" s="25">
        <v>11</v>
      </c>
      <c r="B22" s="32" t="s">
        <v>61</v>
      </c>
      <c r="C22" s="5" t="s">
        <v>9</v>
      </c>
      <c r="D22" s="5">
        <f>12067.75+27757.67</f>
        <v>39825.42</v>
      </c>
    </row>
    <row r="23" spans="1:4" ht="17.25" customHeight="1">
      <c r="A23" s="25">
        <v>12</v>
      </c>
      <c r="B23" s="31" t="s">
        <v>100</v>
      </c>
      <c r="C23" s="5" t="s">
        <v>9</v>
      </c>
      <c r="D23" s="5">
        <f>D22</f>
        <v>39825.42</v>
      </c>
    </row>
    <row r="24" spans="1:4" ht="17.25" customHeight="1">
      <c r="A24" s="25">
        <v>13</v>
      </c>
      <c r="B24" s="31" t="s">
        <v>101</v>
      </c>
      <c r="C24" s="5" t="s">
        <v>9</v>
      </c>
      <c r="D24" s="5">
        <v>0</v>
      </c>
    </row>
    <row r="25" spans="1:4" ht="17.25" customHeight="1">
      <c r="A25" s="25">
        <v>14</v>
      </c>
      <c r="B25" s="31" t="s">
        <v>62</v>
      </c>
      <c r="C25" s="5" t="s">
        <v>9</v>
      </c>
      <c r="D25" s="5">
        <v>0</v>
      </c>
    </row>
    <row r="26" spans="1:4" ht="32.25" customHeight="1">
      <c r="A26" s="25">
        <v>15</v>
      </c>
      <c r="B26" s="31" t="s">
        <v>63</v>
      </c>
      <c r="C26" s="5"/>
      <c r="D26" s="5">
        <v>0</v>
      </c>
    </row>
    <row r="27" spans="1:4" ht="17.25" customHeight="1">
      <c r="A27" s="25">
        <v>16</v>
      </c>
      <c r="B27" s="31" t="s">
        <v>64</v>
      </c>
      <c r="C27" s="5" t="s">
        <v>9</v>
      </c>
      <c r="D27" s="5">
        <v>0</v>
      </c>
    </row>
    <row r="28" spans="1:4" ht="17.25" customHeight="1">
      <c r="A28" s="25">
        <v>17</v>
      </c>
      <c r="B28" s="32" t="s">
        <v>14</v>
      </c>
      <c r="C28" s="5" t="s">
        <v>9</v>
      </c>
      <c r="D28" s="5">
        <f>D22+D16</f>
        <v>40768.77</v>
      </c>
    </row>
    <row r="29" spans="1:4" ht="36" customHeight="1">
      <c r="A29" s="25"/>
      <c r="B29" s="32" t="s">
        <v>102</v>
      </c>
      <c r="C29" s="25"/>
      <c r="D29" s="25">
        <v>0</v>
      </c>
    </row>
    <row r="30" spans="1:4" ht="33" customHeight="1">
      <c r="A30" s="25">
        <v>18</v>
      </c>
      <c r="B30" s="32" t="s">
        <v>15</v>
      </c>
      <c r="C30" s="5" t="s">
        <v>9</v>
      </c>
      <c r="D30" s="5">
        <v>12375.05</v>
      </c>
    </row>
    <row r="31" spans="1:4" ht="17.25" customHeight="1">
      <c r="A31" s="25">
        <v>20</v>
      </c>
      <c r="B31" s="31" t="s">
        <v>104</v>
      </c>
      <c r="C31" s="5" t="s">
        <v>9</v>
      </c>
      <c r="D31" s="5">
        <v>13163.13</v>
      </c>
    </row>
    <row r="32" spans="1:4" ht="37.5" customHeight="1">
      <c r="A32" s="67" t="s">
        <v>105</v>
      </c>
      <c r="B32" s="68"/>
      <c r="C32" s="68"/>
      <c r="D32" s="69"/>
    </row>
    <row r="33" spans="1:4" ht="27.75" customHeight="1">
      <c r="A33" s="25">
        <v>21</v>
      </c>
      <c r="B33" s="31" t="s">
        <v>65</v>
      </c>
      <c r="C33" s="5"/>
      <c r="D33" s="2" t="s">
        <v>38</v>
      </c>
    </row>
    <row r="34" spans="1:4" ht="33.75" customHeight="1">
      <c r="A34" s="25">
        <v>22</v>
      </c>
      <c r="B34" s="14" t="s">
        <v>16</v>
      </c>
      <c r="C34" s="5"/>
      <c r="D34" s="2" t="s">
        <v>39</v>
      </c>
    </row>
    <row r="35" spans="1:4" ht="17.25" customHeight="1">
      <c r="A35" s="25">
        <v>23</v>
      </c>
      <c r="B35" s="14" t="s">
        <v>17</v>
      </c>
      <c r="C35" s="5"/>
      <c r="D35" s="7" t="s">
        <v>41</v>
      </c>
    </row>
    <row r="36" spans="1:4" ht="19.5" customHeight="1">
      <c r="A36" s="58" t="s">
        <v>18</v>
      </c>
      <c r="B36" s="59"/>
      <c r="C36" s="59"/>
      <c r="D36" s="60"/>
    </row>
    <row r="37" spans="1:4" ht="17.25" customHeight="1">
      <c r="A37" s="25">
        <v>24</v>
      </c>
      <c r="B37" s="4" t="s">
        <v>19</v>
      </c>
      <c r="C37" s="5" t="s">
        <v>20</v>
      </c>
      <c r="D37" s="5">
        <v>0</v>
      </c>
    </row>
    <row r="38" spans="1:4" ht="17.25" customHeight="1">
      <c r="A38" s="25">
        <v>25</v>
      </c>
      <c r="B38" s="4" t="s">
        <v>21</v>
      </c>
      <c r="C38" s="5" t="s">
        <v>20</v>
      </c>
      <c r="D38" s="5">
        <v>0</v>
      </c>
    </row>
    <row r="39" spans="1:4" ht="34.5" customHeight="1">
      <c r="A39" s="25">
        <v>26</v>
      </c>
      <c r="B39" s="36" t="s">
        <v>106</v>
      </c>
      <c r="C39" s="5" t="s">
        <v>20</v>
      </c>
      <c r="D39" s="5">
        <v>0</v>
      </c>
    </row>
    <row r="40" spans="1:4" ht="17.25" customHeight="1">
      <c r="A40" s="25">
        <v>27</v>
      </c>
      <c r="B40" s="4" t="s">
        <v>22</v>
      </c>
      <c r="C40" s="5" t="s">
        <v>9</v>
      </c>
      <c r="D40" s="5">
        <v>0</v>
      </c>
    </row>
    <row r="41" spans="1:4" ht="17.25" customHeight="1">
      <c r="A41" s="57" t="s">
        <v>23</v>
      </c>
      <c r="B41" s="57"/>
      <c r="C41" s="57"/>
      <c r="D41" s="57"/>
    </row>
    <row r="42" spans="1:4" ht="17.25" customHeight="1">
      <c r="A42" s="34">
        <v>28</v>
      </c>
      <c r="B42" s="42" t="s">
        <v>107</v>
      </c>
      <c r="C42" s="39" t="s">
        <v>9</v>
      </c>
      <c r="D42" s="39">
        <v>0</v>
      </c>
    </row>
    <row r="43" spans="1:4" ht="18" customHeight="1">
      <c r="A43" s="25">
        <v>29</v>
      </c>
      <c r="B43" s="36" t="s">
        <v>108</v>
      </c>
      <c r="C43" s="5" t="s">
        <v>9</v>
      </c>
      <c r="D43" s="5">
        <v>0</v>
      </c>
    </row>
    <row r="44" spans="1:4" ht="18.75" customHeight="1">
      <c r="A44" s="25">
        <v>30</v>
      </c>
      <c r="B44" s="36" t="s">
        <v>99</v>
      </c>
      <c r="C44" s="5" t="s">
        <v>9</v>
      </c>
      <c r="D44" s="5">
        <v>0</v>
      </c>
    </row>
    <row r="45" spans="1:4" ht="18.75" customHeight="1">
      <c r="A45" s="25">
        <v>31</v>
      </c>
      <c r="B45" s="36" t="s">
        <v>109</v>
      </c>
      <c r="C45" s="25"/>
      <c r="D45" s="25">
        <v>0</v>
      </c>
    </row>
    <row r="46" spans="1:4" ht="35.25" customHeight="1">
      <c r="A46" s="25">
        <v>32</v>
      </c>
      <c r="B46" s="4" t="s">
        <v>24</v>
      </c>
      <c r="C46" s="5" t="s">
        <v>9</v>
      </c>
      <c r="D46" s="5">
        <v>0</v>
      </c>
    </row>
    <row r="47" spans="1:4" ht="17.25" customHeight="1">
      <c r="A47" s="25">
        <v>33</v>
      </c>
      <c r="B47" s="36" t="s">
        <v>110</v>
      </c>
      <c r="C47" s="5" t="s">
        <v>9</v>
      </c>
      <c r="D47" s="5">
        <v>0</v>
      </c>
    </row>
    <row r="48" spans="1:4" ht="17.25" customHeight="1">
      <c r="A48" s="58" t="s">
        <v>111</v>
      </c>
      <c r="B48" s="59"/>
      <c r="C48" s="59"/>
      <c r="D48" s="60"/>
    </row>
    <row r="49" spans="1:4" s="44" customFormat="1" ht="33" customHeight="1">
      <c r="A49" s="45">
        <v>37</v>
      </c>
      <c r="B49" s="46" t="s">
        <v>112</v>
      </c>
      <c r="C49" s="45" t="s">
        <v>113</v>
      </c>
      <c r="D49" s="45" t="s">
        <v>114</v>
      </c>
    </row>
    <row r="50" spans="1:4" s="44" customFormat="1" ht="17.25" customHeight="1">
      <c r="A50" s="45">
        <v>38</v>
      </c>
      <c r="B50" s="46" t="s">
        <v>115</v>
      </c>
      <c r="C50" s="45" t="s">
        <v>113</v>
      </c>
      <c r="D50" s="45" t="s">
        <v>116</v>
      </c>
    </row>
    <row r="51" spans="1:4" s="44" customFormat="1" ht="30" customHeight="1">
      <c r="A51" s="45">
        <v>39</v>
      </c>
      <c r="B51" s="46" t="s">
        <v>117</v>
      </c>
      <c r="C51" s="45" t="s">
        <v>118</v>
      </c>
      <c r="D51" s="45">
        <v>331</v>
      </c>
    </row>
    <row r="52" spans="1:4" s="44" customFormat="1" ht="17.25" customHeight="1">
      <c r="A52" s="45">
        <v>40</v>
      </c>
      <c r="B52" s="46" t="s">
        <v>119</v>
      </c>
      <c r="C52" s="45" t="s">
        <v>9</v>
      </c>
      <c r="D52" s="45">
        <v>5421.78</v>
      </c>
    </row>
    <row r="53" spans="1:4" s="44" customFormat="1" ht="17.25" customHeight="1">
      <c r="A53" s="45">
        <v>41</v>
      </c>
      <c r="B53" s="46" t="s">
        <v>120</v>
      </c>
      <c r="C53" s="45" t="s">
        <v>9</v>
      </c>
      <c r="D53" s="45">
        <v>4947.4</v>
      </c>
    </row>
    <row r="54" spans="1:4" s="44" customFormat="1" ht="17.25" customHeight="1">
      <c r="A54" s="45">
        <v>42</v>
      </c>
      <c r="B54" s="46" t="s">
        <v>103</v>
      </c>
      <c r="C54" s="45" t="s">
        <v>9</v>
      </c>
      <c r="D54" s="45">
        <v>1678.47</v>
      </c>
    </row>
    <row r="55" spans="1:4" s="44" customFormat="1" ht="35.25" customHeight="1">
      <c r="A55" s="45">
        <v>43</v>
      </c>
      <c r="B55" s="46" t="s">
        <v>121</v>
      </c>
      <c r="C55" s="45" t="s">
        <v>9</v>
      </c>
      <c r="D55" s="45">
        <v>5421.78</v>
      </c>
    </row>
    <row r="56" spans="1:4" s="44" customFormat="1" ht="35.25" customHeight="1">
      <c r="A56" s="45">
        <v>44</v>
      </c>
      <c r="B56" s="46" t="s">
        <v>122</v>
      </c>
      <c r="C56" s="45" t="s">
        <v>9</v>
      </c>
      <c r="D56" s="45">
        <v>5421.78</v>
      </c>
    </row>
    <row r="57" spans="1:4" s="44" customFormat="1" ht="34.5" customHeight="1">
      <c r="A57" s="49">
        <v>45</v>
      </c>
      <c r="B57" s="50" t="s">
        <v>123</v>
      </c>
      <c r="C57" s="49" t="s">
        <v>9</v>
      </c>
      <c r="D57" s="49">
        <v>0</v>
      </c>
    </row>
    <row r="58" spans="1:4" s="53" customFormat="1" ht="35.25" customHeight="1">
      <c r="A58" s="45">
        <v>46</v>
      </c>
      <c r="B58" s="46" t="s">
        <v>124</v>
      </c>
      <c r="C58" s="45" t="s">
        <v>9</v>
      </c>
      <c r="D58" s="45">
        <v>0</v>
      </c>
    </row>
    <row r="59" spans="1:4" s="53" customFormat="1" ht="17.25" customHeight="1">
      <c r="A59" s="70" t="s">
        <v>125</v>
      </c>
      <c r="B59" s="70"/>
      <c r="C59" s="70"/>
      <c r="D59" s="70"/>
    </row>
    <row r="60" spans="1:4" s="53" customFormat="1" ht="17.25" customHeight="1">
      <c r="A60" s="45">
        <v>47</v>
      </c>
      <c r="B60" s="46" t="s">
        <v>19</v>
      </c>
      <c r="C60" s="45" t="s">
        <v>20</v>
      </c>
      <c r="D60" s="45">
        <v>0</v>
      </c>
    </row>
    <row r="61" spans="1:4" s="53" customFormat="1" ht="17.25" customHeight="1">
      <c r="A61" s="45">
        <v>48</v>
      </c>
      <c r="B61" s="46" t="s">
        <v>21</v>
      </c>
      <c r="C61" s="45" t="s">
        <v>20</v>
      </c>
      <c r="D61" s="45">
        <v>0</v>
      </c>
    </row>
    <row r="62" spans="1:4" s="53" customFormat="1" ht="35.25" customHeight="1">
      <c r="A62" s="45">
        <v>49</v>
      </c>
      <c r="B62" s="46" t="s">
        <v>106</v>
      </c>
      <c r="C62" s="45" t="s">
        <v>20</v>
      </c>
      <c r="D62" s="45">
        <v>0</v>
      </c>
    </row>
    <row r="63" spans="1:4" s="53" customFormat="1" ht="17.25" customHeight="1">
      <c r="A63" s="45">
        <v>50</v>
      </c>
      <c r="B63" s="46" t="s">
        <v>22</v>
      </c>
      <c r="C63" s="45" t="s">
        <v>9</v>
      </c>
      <c r="D63" s="45">
        <v>0</v>
      </c>
    </row>
    <row r="64" spans="1:4" ht="30.75" customHeight="1">
      <c r="A64" s="61" t="s">
        <v>25</v>
      </c>
      <c r="B64" s="62"/>
      <c r="C64" s="62"/>
      <c r="D64" s="63"/>
    </row>
    <row r="65" spans="1:4" ht="17.25" customHeight="1">
      <c r="A65" s="6">
        <v>34</v>
      </c>
      <c r="B65" s="4" t="s">
        <v>26</v>
      </c>
      <c r="C65" s="6" t="s">
        <v>20</v>
      </c>
      <c r="D65" s="5">
        <v>0</v>
      </c>
    </row>
    <row r="66" spans="1:4" ht="17.25" customHeight="1">
      <c r="A66" s="6">
        <v>35</v>
      </c>
      <c r="B66" s="4" t="s">
        <v>27</v>
      </c>
      <c r="C66" s="6" t="s">
        <v>20</v>
      </c>
      <c r="D66" s="5">
        <v>0</v>
      </c>
    </row>
    <row r="67" spans="1:4" ht="32.25" customHeight="1">
      <c r="A67" s="6">
        <v>36</v>
      </c>
      <c r="B67" s="4" t="s">
        <v>28</v>
      </c>
      <c r="C67" s="6" t="s">
        <v>9</v>
      </c>
      <c r="D67" s="5">
        <v>0</v>
      </c>
    </row>
  </sheetData>
  <sheetProtection/>
  <mergeCells count="9">
    <mergeCell ref="A64:D64"/>
    <mergeCell ref="A8:D8"/>
    <mergeCell ref="A14:D14"/>
    <mergeCell ref="A36:D36"/>
    <mergeCell ref="A41:D41"/>
    <mergeCell ref="A48:D48"/>
    <mergeCell ref="A9:D9"/>
    <mergeCell ref="A32:D32"/>
    <mergeCell ref="A59:D59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2017-03-31T06:27:33Z</dcterms:modified>
  <cp:category/>
  <cp:version/>
  <cp:contentType/>
  <cp:contentStatus/>
</cp:coreProperties>
</file>